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rkas.sharepoint.com/Kliendisuhted/ri ja halduslepingud/RIIGIMAJADE üürilepingud/Tallinna mnt 14/Leping RaMiga/Muudatus nr 1/06.12.2022 kliendile/"/>
    </mc:Choice>
  </mc:AlternateContent>
  <xr:revisionPtr revIDLastSave="227" documentId="8_{09364CC1-349A-4BF7-9742-DD52AE4A35B4}" xr6:coauthVersionLast="47" xr6:coauthVersionMax="47" xr10:uidLastSave="{BA93DA76-C67A-478B-8B71-C102B63E16A6}"/>
  <bookViews>
    <workbookView xWindow="28680" yWindow="-1845" windowWidth="38640" windowHeight="21240" tabRatio="922" xr2:uid="{09C7039E-8AA9-4C01-A139-FD4B1F95200E}"/>
  </bookViews>
  <sheets>
    <sheet name="Lisa 3_Tallinna mnt 14" sheetId="11" r:id="rId1"/>
    <sheet name="Annuiteetgraafik BIL_T14" sheetId="2" r:id="rId2"/>
    <sheet name="Annuiteetgraafik PT_T14" sheetId="3" r:id="rId3"/>
    <sheet name="Annuiteetgraafik TS (lisa 6.1)" sheetId="12" r:id="rId4"/>
    <sheet name="Annuiteetgraafik TS (lisa 7)" sheetId="5" r:id="rId5"/>
    <sheet name="Annuiteetgraafik INV (lisa 8)" sheetId="6" r:id="rId6"/>
    <sheet name="Lisa 3_Hariduse tn 6" sheetId="10" r:id="rId7"/>
    <sheet name="Annuiteetgraafik BIL_H6" sheetId="8" r:id="rId8"/>
    <sheet name="Annuiteetgraafik PT_H6"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30_Ülekantavad_vahendid" localSheetId="3">#REF!</definedName>
    <definedName name="_30_Ülekantavad_vahendid" localSheetId="6">#REF!</definedName>
    <definedName name="_30_Ülekantavad_vahendid">#REF!</definedName>
    <definedName name="Aadress" localSheetId="6">#REF!</definedName>
    <definedName name="Aadress">#REF!</definedName>
    <definedName name="aadress_asukoha_analüüs" localSheetId="6">#REF!</definedName>
    <definedName name="aadress_asukoha_analüüs">#REF!</definedName>
    <definedName name="aadress_asukohahinnang">#REF!</definedName>
    <definedName name="aasta">#REF!</definedName>
    <definedName name="aeg">OFFSET('[1]Graafiku jaoks'!$B$1,0,'[1]Graafiku jaoks'!$D$17,1,'[1]Graafiku jaoks'!$D$20)</definedName>
    <definedName name="alge">OFFSET('[1]Graafiku jaoks'!$B$3,0,'[1]Graafiku jaoks'!$D$17,1,'[1]Graafiku jaoks'!$D$20)</definedName>
    <definedName name="Algus_veerg" localSheetId="3">#REF!</definedName>
    <definedName name="Algus_veerg" localSheetId="6">#REF!</definedName>
    <definedName name="Algus_veerg">#REF!</definedName>
    <definedName name="ALL" localSheetId="6">#REF!</definedName>
    <definedName name="ALL">#REF!</definedName>
    <definedName name="andmed">[2]hinnad!$F$3:$BQ$32</definedName>
    <definedName name="andmed_kogemus">[2]arendaja_haldaja_kogemus!$B$2:$P$16</definedName>
    <definedName name="andmed_ruumide_sobivus">[2]üürniku_hinnangud!$F$2:$L$31</definedName>
    <definedName name="bilanss" localSheetId="3">#REF!</definedName>
    <definedName name="bilanss" localSheetId="6">#REF!</definedName>
    <definedName name="bilanss">#REF!</definedName>
    <definedName name="brutopind" localSheetId="3">#REF!</definedName>
    <definedName name="brutopind" localSheetId="6">#REF!</definedName>
    <definedName name="brutopind">#REF!</definedName>
    <definedName name="disk.määr">[2]algandmed!$B$1</definedName>
    <definedName name="eel_1">OFFSET([3]Võrdlus!$CJ$4,1,0,1,[3]Võrdlus!$BE$1)</definedName>
    <definedName name="eel_2">OFFSET([3]Võrdlus!$CJ$4,30,0,1,[3]Võrdlus!$BE$1)</definedName>
    <definedName name="eel_3">OFFSET([3]Võrdlus!$CJ$4,60,0,1,[3]Võrdlus!$BE$1)</definedName>
    <definedName name="eel_4">OFFSET([3]Võrdlus!$CJ$4,88,0,1,[3]Võrdlus!$BE$1)</definedName>
    <definedName name="eelarve" localSheetId="3">#REF!</definedName>
    <definedName name="eelarve" localSheetId="6">#REF!</definedName>
    <definedName name="eelarve">#REF!</definedName>
    <definedName name="eelarve_kokku" localSheetId="3">#REF!</definedName>
    <definedName name="eelarve_kokku" localSheetId="6">#REF!</definedName>
    <definedName name="eelarve_kokku">#REF!</definedName>
    <definedName name="erikülgsednurkterased" localSheetId="6">#REF!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[4]platsikulud!$C$2</definedName>
    <definedName name="hinnang_asukoha_analüüs" localSheetId="3">#REF!</definedName>
    <definedName name="hinnang_asukoha_analüüs" localSheetId="6">#REF!</definedName>
    <definedName name="hinnang_asukoha_analüüs">#REF!</definedName>
    <definedName name="hüvitamine" localSheetId="6">#REF!</definedName>
    <definedName name="hüvitamine">#REF!</definedName>
    <definedName name="IPE" localSheetId="6">#REF!</definedName>
    <definedName name="IPE">#REF!</definedName>
    <definedName name="Jum_osa">[3]Võrdlus!$DQ$1</definedName>
    <definedName name="karkass" localSheetId="3">#REF!</definedName>
    <definedName name="karkass" localSheetId="6">#REF!</definedName>
    <definedName name="karkass">#REF!</definedName>
    <definedName name="karkassilisa" localSheetId="6">#REF!</definedName>
    <definedName name="karkassilisa">#REF!</definedName>
    <definedName name="katus" localSheetId="6">#REF!</definedName>
    <definedName name="katus">#REF!</definedName>
    <definedName name="kehtiv_IRR">[5]MUDEL!$BA$1</definedName>
    <definedName name="kestvus">[4]platsikulud!$C$3</definedName>
    <definedName name="kestvus2">[4]platsikulud!$G$7</definedName>
    <definedName name="Kinnistu" localSheetId="3">#REF!</definedName>
    <definedName name="Kinnistu" localSheetId="6">#REF!</definedName>
    <definedName name="Kinnistu">#REF!</definedName>
    <definedName name="Kinnistud" localSheetId="6">#REF!</definedName>
    <definedName name="Kinnistud">#REF!</definedName>
    <definedName name="kipsilisa" localSheetId="6">#REF!</definedName>
    <definedName name="kipsilisa">#REF!</definedName>
    <definedName name="kipsvaheseinad">#REF!</definedName>
    <definedName name="kogu_eelarve_ületamine">#REF!</definedName>
    <definedName name="koo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[6]Koostamine!$C$2</definedName>
    <definedName name="liik" localSheetId="3">#REF!</definedName>
    <definedName name="liik" localSheetId="6">#REF!</definedName>
    <definedName name="liik">#REF!</definedName>
    <definedName name="LISA" localSheetId="6">#REF!</definedName>
    <definedName name="LISA">#REF!</definedName>
    <definedName name="lisakatuslagi" localSheetId="6">#REF!</definedName>
    <definedName name="lisakatuslagi">#REF!</definedName>
    <definedName name="ltasu">#REF!</definedName>
    <definedName name="Maksumus">[7]Absoluutaadr1!#REF!</definedName>
    <definedName name="maksuvaba" localSheetId="3">#REF!</definedName>
    <definedName name="maksuvaba" localSheetId="6">#REF!</definedName>
    <definedName name="maksuvaba">#REF!</definedName>
    <definedName name="max.parkimiskoha_maksumus">[2]algandmed!$B$2</definedName>
    <definedName name="minist" localSheetId="3">#REF!</definedName>
    <definedName name="minist" localSheetId="6">#REF!</definedName>
    <definedName name="minist">#REF!</definedName>
    <definedName name="mullatööd" localSheetId="6">#REF!</definedName>
    <definedName name="mullatööd">#REF!</definedName>
    <definedName name="nelikanttoru" localSheetId="6">#REF!</definedName>
    <definedName name="nelikanttoru">#REF!</definedName>
    <definedName name="nelikanttoru150">#REF!</definedName>
    <definedName name="nelikanttoru30">#REF!</definedName>
    <definedName name="netopind">[8]eelarve!$F$9</definedName>
    <definedName name="Number">[6]Koostamine!$G$1</definedName>
    <definedName name="objekt">[2]hinnad!$E$3:$E$32</definedName>
    <definedName name="objekt_ruumide_sobivus">[2]üürniku_hinnangud!$E$2:$E$31</definedName>
    <definedName name="objekti_aadress" localSheetId="3">#REF!</definedName>
    <definedName name="objekti_aadress" localSheetId="6">#REF!</definedName>
    <definedName name="objekti_aadress">#REF!</definedName>
    <definedName name="pakkujad_kogemus">[2]arendaja_haldaja_kogemus!$A$2:$A$16</definedName>
    <definedName name="paneelsein" localSheetId="3">#REF!</definedName>
    <definedName name="paneelsein" localSheetId="6">#REF!</definedName>
    <definedName name="paneelsein">#REF!</definedName>
    <definedName name="paneelsein3" localSheetId="3">'[9]muld,vund'!#REF!</definedName>
    <definedName name="paneelsein3" localSheetId="6">'[9]muld,vund'!#REF!</definedName>
    <definedName name="paneelsein3">'[9]muld,vund'!#REF!</definedName>
    <definedName name="pealkirjad">[2]hinnad!$F$2:$BQ$2</definedName>
    <definedName name="pealkirjad_kogemus">[2]arendaja_haldaja_kogemus!$B$1:$P$1</definedName>
    <definedName name="pealkirjad_ruumide_sobivus">[2]üürniku_hinnangud!$F$1:$L$1</definedName>
    <definedName name="Periood" localSheetId="3">#REF!</definedName>
    <definedName name="Periood" localSheetId="6">#REF!</definedName>
    <definedName name="Periood">#REF!</definedName>
    <definedName name="piirkond" localSheetId="6">#REF!</definedName>
    <definedName name="piirkond">#REF!</definedName>
    <definedName name="plekkkatus" localSheetId="6">#REF!</definedName>
    <definedName name="plekkkatus">#REF!</definedName>
    <definedName name="plekksein">#REF!</definedName>
    <definedName name="pr_list">OFFSET([1]Kulud_ja_investeeringud!$L$4,0,0,[1]Kulud_ja_investeeringud!$N$1-4,1)</definedName>
    <definedName name="pr_reg">OFFSET([1]pr_reg!$X$1,0,0,[1]pr_reg!$W$1+1,1)</definedName>
    <definedName name="pro_1">OFFSET([3]Võrdlus!$CJ$4,2,0,1,[3]Võrdlus!$BE$1)</definedName>
    <definedName name="pro_2">OFFSET([3]Võrdlus!$CJ$4,31,0,1,[3]Võrdlus!$BE$1)</definedName>
    <definedName name="pro_3">OFFSET([3]Võrdlus!$CJ$4,61,0,1,[3]Võrdlus!$BE$1)</definedName>
    <definedName name="pro_4">OFFSET([3]Võrdlus!$CJ$4,89,0,1,[3]Võrdlus!$BE$1)</definedName>
    <definedName name="prognoos_ilma_meeskonna_ja_yldkuludeta" localSheetId="3">#REF!</definedName>
    <definedName name="prognoos_ilma_meeskonna_ja_yldkuludeta" localSheetId="6">#REF!</definedName>
    <definedName name="prognoos_ilma_meeskonna_ja_yldkuludeta">#REF!</definedName>
    <definedName name="prognoos_ilma_yldkuludeta" localSheetId="6">#REF!</definedName>
    <definedName name="prognoos_ilma_yldkuludeta">#REF!</definedName>
    <definedName name="prognoos_ilma_yldkuludeta_kokku_rahavoos" localSheetId="6">#REF!</definedName>
    <definedName name="prognoos_ilma_yldkuludeta_kokku_rahavoos">#REF!</definedName>
    <definedName name="prognoos_kokku">#REF!</definedName>
    <definedName name="prognoos_kokku_koos_sissevool">#REF!</definedName>
    <definedName name="prognoosi_muutmise_aeg" localSheetId="3">#REF!</definedName>
    <definedName name="prognoosi_muutmise_aeg" localSheetId="6">#REF!</definedName>
    <definedName name="prognoosi_muutmise_aeg">#REF!</definedName>
    <definedName name="prognoosi_periood">#REF!</definedName>
    <definedName name="projekti_nimi" localSheetId="3">#REF!</definedName>
    <definedName name="projekti_nimi" localSheetId="6">#REF!</definedName>
    <definedName name="projekti_nimi">#REF!</definedName>
    <definedName name="projekti_nr" localSheetId="3">#REF!</definedName>
    <definedName name="projekti_nr" localSheetId="6">#REF!</definedName>
    <definedName name="projekti_nr">#REF!</definedName>
    <definedName name="protsent">#REF!</definedName>
    <definedName name="punktid_asukohahinnang">#REF!</definedName>
    <definedName name="põrand">#REF!</definedName>
    <definedName name="Rahastusallikad">[10]Juhend!$F$34:$F$44</definedName>
    <definedName name="Reserv" localSheetId="3">#REF!</definedName>
    <definedName name="Reserv" localSheetId="6">#REF!</definedName>
    <definedName name="Reserv">#REF!</definedName>
    <definedName name="ryytelkond">[8]eelarve!$F$8</definedName>
    <definedName name="sdfds">[11]prognoos!$I$121:$BG$121</definedName>
    <definedName name="seinad" localSheetId="3">#REF!</definedName>
    <definedName name="seinad" localSheetId="6">#REF!</definedName>
    <definedName name="seinad">#REF!</definedName>
    <definedName name="seintelisa" localSheetId="6">#REF!</definedName>
    <definedName name="seintelisa">#REF!</definedName>
    <definedName name="siseviimistlus" localSheetId="6">#REF!</definedName>
    <definedName name="siseviimistlus">#REF!</definedName>
    <definedName name="sissevool">#REF!</definedName>
    <definedName name="sisu">#REF!</definedName>
    <definedName name="SOTS">#REF!</definedName>
    <definedName name="suletud_netopind" localSheetId="3">#REF!</definedName>
    <definedName name="suletud_netopind" localSheetId="6">#REF!</definedName>
    <definedName name="suletud_netopind">#REF!</definedName>
    <definedName name="suurim_eelarverea_yletamine">#REF!</definedName>
    <definedName name="Tabel">#REF!</definedName>
    <definedName name="tala">#REF!</definedName>
    <definedName name="TASU">#REF!</definedName>
    <definedName name="teg">OFFSET('[1]Graafiku jaoks'!$B$2,0,'[1]Graafiku jaoks'!$D$17,1,'[1]Graafiku jaoks'!$D$20)</definedName>
    <definedName name="teg_1">OFFSET([3]Võrdlus!$CJ$4,0,0,1,[3]Võrdlus!$BE$1)</definedName>
    <definedName name="teg_2">OFFSET([3]Võrdlus!$CJ$4,29,0,1,[3]Võrdlus!$BE$1)</definedName>
    <definedName name="teg_3">OFFSET([3]Võrdlus!$CJ$4,59,0,1,[3]Võrdlus!$BE$1)</definedName>
    <definedName name="teg_4">OFFSET([3]Võrdlus!$CJ$4,87,0,1,[3]Võrdlus!$BE$1)</definedName>
    <definedName name="Tehnoloog">[6]Koostamine!$D$3</definedName>
    <definedName name="Tellija">[6]Koostamine!$G$2</definedName>
    <definedName name="tellisseinad" localSheetId="3">#REF!</definedName>
    <definedName name="tellisseinad" localSheetId="6">#REF!</definedName>
    <definedName name="tellisseinad">#REF!</definedName>
    <definedName name="terastalad" localSheetId="6">#REF!</definedName>
    <definedName name="terastalad">#REF!</definedName>
    <definedName name="Toode">[6]Koostamine!$G$3</definedName>
    <definedName name="TRANS" localSheetId="3">#REF!</definedName>
    <definedName name="TRANS" localSheetId="6">#REF!</definedName>
    <definedName name="TRANS">#REF!</definedName>
    <definedName name="Uus" localSheetId="6">#REF!</definedName>
    <definedName name="Uus">#REF!</definedName>
    <definedName name="v" localSheetId="6">#REF!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1" l="1"/>
  <c r="F36" i="11"/>
  <c r="G24" i="11"/>
  <c r="H24" i="11"/>
  <c r="A133" i="12"/>
  <c r="D9" i="12"/>
  <c r="A16" i="12"/>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4" i="12"/>
  <c r="A15" i="12" s="1"/>
  <c r="D8" i="12"/>
  <c r="H28" i="10"/>
  <c r="G28" i="10"/>
  <c r="E28" i="10"/>
  <c r="F28" i="10"/>
  <c r="G19" i="10"/>
  <c r="H19" i="10"/>
  <c r="G36" i="11"/>
  <c r="E65" i="12" l="1"/>
  <c r="E75" i="12"/>
  <c r="E133" i="12"/>
  <c r="E131" i="12"/>
  <c r="E129" i="12"/>
  <c r="E127" i="12"/>
  <c r="E125" i="12"/>
  <c r="E123" i="12"/>
  <c r="E121" i="12"/>
  <c r="E119" i="12"/>
  <c r="E117" i="12"/>
  <c r="E115" i="12"/>
  <c r="E113" i="12"/>
  <c r="E111" i="12"/>
  <c r="E109" i="12"/>
  <c r="E107" i="12"/>
  <c r="E105" i="12"/>
  <c r="E103" i="12"/>
  <c r="E101" i="12"/>
  <c r="E99" i="12"/>
  <c r="E97" i="12"/>
  <c r="E95" i="12"/>
  <c r="E93" i="12"/>
  <c r="E91" i="12"/>
  <c r="E89" i="12"/>
  <c r="E87" i="12"/>
  <c r="E28" i="12"/>
  <c r="E24" i="12"/>
  <c r="E20" i="12"/>
  <c r="E16" i="12"/>
  <c r="E14" i="12"/>
  <c r="E132" i="12"/>
  <c r="E130" i="12"/>
  <c r="E128" i="12"/>
  <c r="E126" i="12"/>
  <c r="E124" i="12"/>
  <c r="E122" i="12"/>
  <c r="E120" i="12"/>
  <c r="E118" i="12"/>
  <c r="E116" i="12"/>
  <c r="E114" i="12"/>
  <c r="E112" i="12"/>
  <c r="E110" i="12"/>
  <c r="E108" i="12"/>
  <c r="E106" i="12"/>
  <c r="E104" i="12"/>
  <c r="E102" i="12"/>
  <c r="E100" i="12"/>
  <c r="E98" i="12"/>
  <c r="E96" i="12"/>
  <c r="E94" i="12"/>
  <c r="E92" i="12"/>
  <c r="E90" i="12"/>
  <c r="E88" i="12"/>
  <c r="E86" i="12"/>
  <c r="E84" i="12"/>
  <c r="E82" i="12"/>
  <c r="E80" i="12"/>
  <c r="E78" i="12"/>
  <c r="E76" i="12"/>
  <c r="E74" i="12"/>
  <c r="E72" i="12"/>
  <c r="E70" i="12"/>
  <c r="E68" i="12"/>
  <c r="E66" i="12"/>
  <c r="E64" i="12"/>
  <c r="E62" i="12"/>
  <c r="E60" i="12"/>
  <c r="E58" i="12"/>
  <c r="E56" i="12"/>
  <c r="E54" i="12"/>
  <c r="E52" i="12"/>
  <c r="E50" i="12"/>
  <c r="E48" i="12"/>
  <c r="E46" i="12"/>
  <c r="E44" i="12"/>
  <c r="E42" i="12"/>
  <c r="E40" i="12"/>
  <c r="E38" i="12"/>
  <c r="E36" i="12"/>
  <c r="E34" i="12"/>
  <c r="E32" i="12"/>
  <c r="E30" i="12"/>
  <c r="E26" i="12"/>
  <c r="E22" i="12"/>
  <c r="E18" i="12"/>
  <c r="E69" i="12"/>
  <c r="E19" i="12"/>
  <c r="E25" i="12"/>
  <c r="E31" i="12"/>
  <c r="E37" i="12"/>
  <c r="E43" i="12"/>
  <c r="E49" i="12"/>
  <c r="E55" i="12"/>
  <c r="E79" i="12"/>
  <c r="E59" i="12"/>
  <c r="E83" i="12"/>
  <c r="C14" i="12"/>
  <c r="E73" i="12"/>
  <c r="E17" i="12"/>
  <c r="E23" i="12"/>
  <c r="E29" i="12"/>
  <c r="E35" i="12"/>
  <c r="E41" i="12"/>
  <c r="E47" i="12"/>
  <c r="E53" i="12"/>
  <c r="E63" i="12"/>
  <c r="E77" i="12"/>
  <c r="E67" i="12"/>
  <c r="E57" i="12"/>
  <c r="E81" i="12"/>
  <c r="E15" i="12"/>
  <c r="E21" i="12"/>
  <c r="E27" i="12"/>
  <c r="E33" i="12"/>
  <c r="E39" i="12"/>
  <c r="E45" i="12"/>
  <c r="E51" i="12"/>
  <c r="E71" i="12"/>
  <c r="E61" i="12"/>
  <c r="E85" i="12"/>
  <c r="E19" i="10"/>
  <c r="F19" i="10"/>
  <c r="D14" i="12" l="1"/>
  <c r="F14" i="12" s="1"/>
  <c r="H15" i="11" s="1"/>
  <c r="G14" i="12"/>
  <c r="C15" i="12" s="1"/>
  <c r="G24" i="10"/>
  <c r="G22" i="10"/>
  <c r="H24" i="10"/>
  <c r="H22" i="10"/>
  <c r="E24" i="10"/>
  <c r="E22" i="10"/>
  <c r="G15" i="12" l="1"/>
  <c r="C16" i="12" s="1"/>
  <c r="D15" i="12"/>
  <c r="F15" i="12" s="1"/>
  <c r="H14" i="10"/>
  <c r="G14" i="10" s="1"/>
  <c r="H13" i="10"/>
  <c r="H27" i="10"/>
  <c r="G18" i="10"/>
  <c r="G17" i="10"/>
  <c r="G16" i="10"/>
  <c r="G15" i="10"/>
  <c r="D16" i="12" l="1"/>
  <c r="F16" i="12" s="1"/>
  <c r="G16" i="12"/>
  <c r="C17" i="12" s="1"/>
  <c r="H30" i="10"/>
  <c r="H31" i="10" s="1"/>
  <c r="G13" i="10"/>
  <c r="H17" i="11"/>
  <c r="H16" i="11"/>
  <c r="H14" i="11"/>
  <c r="H13" i="11"/>
  <c r="A39" i="11"/>
  <c r="F24" i="11"/>
  <c r="E24" i="11"/>
  <c r="E8" i="11"/>
  <c r="H18" i="11" s="1"/>
  <c r="F27" i="10"/>
  <c r="E18" i="10"/>
  <c r="E17" i="10"/>
  <c r="E16" i="10"/>
  <c r="G17" i="12" l="1"/>
  <c r="C18" i="12" s="1"/>
  <c r="D17" i="12"/>
  <c r="F17" i="12" s="1"/>
  <c r="E30" i="10"/>
  <c r="E31" i="10" s="1"/>
  <c r="E32" i="10" s="1"/>
  <c r="G30" i="10"/>
  <c r="G31" i="10" s="1"/>
  <c r="G20" i="11"/>
  <c r="G13" i="11"/>
  <c r="G16" i="11"/>
  <c r="H33" i="10"/>
  <c r="H21" i="11"/>
  <c r="H23" i="11"/>
  <c r="H30" i="11"/>
  <c r="F30" i="11" s="1"/>
  <c r="E30" i="11" s="1"/>
  <c r="H34" i="11"/>
  <c r="F34" i="11" s="1"/>
  <c r="E34" i="11" s="1"/>
  <c r="H27" i="11"/>
  <c r="H32" i="11"/>
  <c r="F32" i="11" s="1"/>
  <c r="E32" i="11" s="1"/>
  <c r="G14" i="11"/>
  <c r="H28" i="11"/>
  <c r="F28" i="11" s="1"/>
  <c r="E28" i="11" s="1"/>
  <c r="H33" i="11"/>
  <c r="F33" i="11" s="1"/>
  <c r="E33" i="11" s="1"/>
  <c r="H22" i="11"/>
  <c r="G17" i="11"/>
  <c r="H31" i="11"/>
  <c r="F31" i="11" s="1"/>
  <c r="E31" i="11" s="1"/>
  <c r="H35" i="11"/>
  <c r="F35" i="11" s="1"/>
  <c r="E35" i="11" s="1"/>
  <c r="G18" i="12" l="1"/>
  <c r="C19" i="12" s="1"/>
  <c r="D18" i="12"/>
  <c r="F18" i="12" s="1"/>
  <c r="F30" i="10"/>
  <c r="F33" i="10" s="1"/>
  <c r="F27" i="11"/>
  <c r="G19" i="12" l="1"/>
  <c r="C20" i="12" s="1"/>
  <c r="D19" i="12"/>
  <c r="F19" i="12" s="1"/>
  <c r="F31" i="10"/>
  <c r="F38" i="11"/>
  <c r="E27" i="11"/>
  <c r="G20" i="12" l="1"/>
  <c r="C21" i="12" s="1"/>
  <c r="D20" i="12"/>
  <c r="F20" i="12" s="1"/>
  <c r="E36" i="11"/>
  <c r="E38" i="11" s="1"/>
  <c r="E39" i="11" s="1"/>
  <c r="E40" i="11" s="1"/>
  <c r="F32" i="10"/>
  <c r="F34" i="10" s="1"/>
  <c r="G32" i="10"/>
  <c r="H32" i="10"/>
  <c r="H34" i="10" s="1"/>
  <c r="F39" i="11"/>
  <c r="F40" i="11" s="1"/>
  <c r="F42" i="11" s="1"/>
  <c r="F41" i="11"/>
  <c r="G21" i="12" l="1"/>
  <c r="C22" i="12" s="1"/>
  <c r="D21" i="12"/>
  <c r="F21" i="12" s="1"/>
  <c r="G19" i="11"/>
  <c r="D22" i="12" l="1"/>
  <c r="F22" i="12" s="1"/>
  <c r="G22" i="12"/>
  <c r="C23" i="12" s="1"/>
  <c r="G15" i="11"/>
  <c r="H38" i="11"/>
  <c r="G23" i="12" l="1"/>
  <c r="C24" i="12" s="1"/>
  <c r="D23" i="12"/>
  <c r="F23" i="12" s="1"/>
  <c r="G38" i="11"/>
  <c r="G39" i="11" s="1"/>
  <c r="G40" i="11" s="1"/>
  <c r="H41" i="11"/>
  <c r="H39" i="11"/>
  <c r="H40" i="11" s="1"/>
  <c r="H42" i="11" s="1"/>
  <c r="G24" i="12" l="1"/>
  <c r="C25" i="12" s="1"/>
  <c r="D24" i="12"/>
  <c r="F24" i="12" s="1"/>
  <c r="G25" i="12" l="1"/>
  <c r="C26" i="12" s="1"/>
  <c r="D25" i="12"/>
  <c r="F25" i="12" s="1"/>
  <c r="G26" i="12" l="1"/>
  <c r="C27" i="12" s="1"/>
  <c r="D26" i="12"/>
  <c r="F26" i="12" s="1"/>
  <c r="G27" i="12" l="1"/>
  <c r="C28" i="12" s="1"/>
  <c r="D27" i="12"/>
  <c r="F27" i="12" s="1"/>
  <c r="D28" i="12" l="1"/>
  <c r="F28" i="12" s="1"/>
  <c r="G28" i="12"/>
  <c r="C29" i="12" s="1"/>
  <c r="D29" i="12" l="1"/>
  <c r="F29" i="12" s="1"/>
  <c r="G29" i="12"/>
  <c r="C30" i="12" s="1"/>
  <c r="G30" i="12" l="1"/>
  <c r="C31" i="12" s="1"/>
  <c r="D30" i="12"/>
  <c r="F30" i="12" s="1"/>
  <c r="G31" i="12" l="1"/>
  <c r="C32" i="12" s="1"/>
  <c r="D31" i="12"/>
  <c r="F31" i="12" s="1"/>
  <c r="G32" i="12" l="1"/>
  <c r="C33" i="12" s="1"/>
  <c r="D32" i="12"/>
  <c r="F32" i="12" s="1"/>
  <c r="G33" i="12" l="1"/>
  <c r="C34" i="12" s="1"/>
  <c r="D33" i="12"/>
  <c r="F33" i="12" s="1"/>
  <c r="D34" i="12" l="1"/>
  <c r="F34" i="12" s="1"/>
  <c r="G34" i="12"/>
  <c r="C35" i="12" s="1"/>
  <c r="G35" i="12" l="1"/>
  <c r="C36" i="12" s="1"/>
  <c r="D35" i="12"/>
  <c r="F35" i="12" s="1"/>
  <c r="G36" i="12" l="1"/>
  <c r="C37" i="12" s="1"/>
  <c r="D36" i="12"/>
  <c r="F36" i="12" s="1"/>
  <c r="G37" i="12" l="1"/>
  <c r="C38" i="12" s="1"/>
  <c r="D37" i="12"/>
  <c r="F37" i="12" s="1"/>
  <c r="D38" i="12" l="1"/>
  <c r="F38" i="12" s="1"/>
  <c r="G38" i="12"/>
  <c r="C39" i="12" s="1"/>
  <c r="G39" i="12" l="1"/>
  <c r="C40" i="12" s="1"/>
  <c r="D39" i="12"/>
  <c r="F39" i="12" s="1"/>
  <c r="D40" i="12" l="1"/>
  <c r="F40" i="12" s="1"/>
  <c r="G40" i="12"/>
  <c r="C41" i="12" s="1"/>
  <c r="G41" i="12" l="1"/>
  <c r="C42" i="12" s="1"/>
  <c r="D41" i="12"/>
  <c r="F41" i="12" s="1"/>
  <c r="G42" i="12" l="1"/>
  <c r="C43" i="12" s="1"/>
  <c r="D42" i="12"/>
  <c r="F42" i="12" s="1"/>
  <c r="G43" i="12" l="1"/>
  <c r="C44" i="12" s="1"/>
  <c r="D43" i="12"/>
  <c r="F43" i="12" s="1"/>
  <c r="G44" i="12" l="1"/>
  <c r="C45" i="12" s="1"/>
  <c r="D44" i="12"/>
  <c r="F44" i="12" s="1"/>
  <c r="G45" i="12" l="1"/>
  <c r="C46" i="12" s="1"/>
  <c r="D45" i="12"/>
  <c r="F45" i="12" s="1"/>
  <c r="D46" i="12" l="1"/>
  <c r="F46" i="12" s="1"/>
  <c r="G46" i="12"/>
  <c r="C47" i="12" s="1"/>
  <c r="G47" i="12" l="1"/>
  <c r="C48" i="12" s="1"/>
  <c r="D47" i="12"/>
  <c r="F47" i="12" s="1"/>
  <c r="G48" i="12" l="1"/>
  <c r="C49" i="12" s="1"/>
  <c r="D48" i="12"/>
  <c r="F48" i="12" s="1"/>
  <c r="G49" i="12" l="1"/>
  <c r="C50" i="12" s="1"/>
  <c r="D49" i="12"/>
  <c r="F49" i="12" s="1"/>
  <c r="G50" i="12" l="1"/>
  <c r="C51" i="12" s="1"/>
  <c r="D50" i="12"/>
  <c r="F50" i="12" s="1"/>
  <c r="G51" i="12" l="1"/>
  <c r="C52" i="12" s="1"/>
  <c r="D51" i="12"/>
  <c r="F51" i="12" s="1"/>
  <c r="D52" i="12" l="1"/>
  <c r="F52" i="12" s="1"/>
  <c r="G52" i="12"/>
  <c r="C53" i="12" s="1"/>
  <c r="G53" i="12" l="1"/>
  <c r="C54" i="12" s="1"/>
  <c r="D53" i="12"/>
  <c r="F53" i="12" s="1"/>
  <c r="G54" i="12" l="1"/>
  <c r="C55" i="12" s="1"/>
  <c r="D54" i="12"/>
  <c r="F54" i="12" s="1"/>
  <c r="G55" i="12" l="1"/>
  <c r="C56" i="12" s="1"/>
  <c r="D55" i="12"/>
  <c r="F55" i="12" s="1"/>
  <c r="D56" i="12" l="1"/>
  <c r="F56" i="12" s="1"/>
  <c r="G56" i="12"/>
  <c r="C57" i="12" s="1"/>
  <c r="G57" i="12" l="1"/>
  <c r="C58" i="12" s="1"/>
  <c r="D57" i="12"/>
  <c r="F57" i="12" s="1"/>
  <c r="D58" i="12" l="1"/>
  <c r="F58" i="12" s="1"/>
  <c r="G58" i="12"/>
  <c r="C59" i="12" s="1"/>
  <c r="G59" i="12" l="1"/>
  <c r="C60" i="12" s="1"/>
  <c r="D59" i="12"/>
  <c r="F59" i="12" s="1"/>
  <c r="D60" i="12" l="1"/>
  <c r="F60" i="12" s="1"/>
  <c r="G60" i="12"/>
  <c r="C61" i="12" s="1"/>
  <c r="D61" i="12" l="1"/>
  <c r="F61" i="12" s="1"/>
  <c r="G61" i="12"/>
  <c r="C62" i="12" s="1"/>
  <c r="D62" i="12" l="1"/>
  <c r="F62" i="12" s="1"/>
  <c r="G62" i="12"/>
  <c r="C63" i="12" s="1"/>
  <c r="G63" i="12" l="1"/>
  <c r="C64" i="12" s="1"/>
  <c r="D63" i="12"/>
  <c r="F63" i="12" s="1"/>
  <c r="D64" i="12" l="1"/>
  <c r="F64" i="12" s="1"/>
  <c r="G64" i="12"/>
  <c r="C65" i="12" s="1"/>
  <c r="G65" i="12" l="1"/>
  <c r="C66" i="12" s="1"/>
  <c r="D65" i="12"/>
  <c r="F65" i="12" s="1"/>
  <c r="D66" i="12" l="1"/>
  <c r="F66" i="12" s="1"/>
  <c r="G66" i="12"/>
  <c r="C67" i="12" s="1"/>
  <c r="G67" i="12" l="1"/>
  <c r="C68" i="12" s="1"/>
  <c r="D67" i="12"/>
  <c r="F67" i="12" s="1"/>
  <c r="D68" i="12" l="1"/>
  <c r="F68" i="12" s="1"/>
  <c r="G68" i="12"/>
  <c r="C69" i="12" s="1"/>
  <c r="G69" i="12" l="1"/>
  <c r="C70" i="12" s="1"/>
  <c r="D69" i="12"/>
  <c r="F69" i="12" s="1"/>
  <c r="D70" i="12" l="1"/>
  <c r="F70" i="12" s="1"/>
  <c r="G70" i="12"/>
  <c r="C71" i="12" s="1"/>
  <c r="G71" i="12" l="1"/>
  <c r="C72" i="12" s="1"/>
  <c r="D71" i="12"/>
  <c r="F71" i="12" s="1"/>
  <c r="D72" i="12" l="1"/>
  <c r="F72" i="12" s="1"/>
  <c r="G72" i="12"/>
  <c r="C73" i="12" s="1"/>
  <c r="G73" i="12" l="1"/>
  <c r="C74" i="12" s="1"/>
  <c r="D73" i="12"/>
  <c r="F73" i="12" s="1"/>
  <c r="D74" i="12" l="1"/>
  <c r="F74" i="12" s="1"/>
  <c r="G74" i="12"/>
  <c r="C75" i="12" s="1"/>
  <c r="D75" i="12" l="1"/>
  <c r="F75" i="12" s="1"/>
  <c r="G75" i="12"/>
  <c r="C76" i="12" s="1"/>
  <c r="D76" i="12" l="1"/>
  <c r="F76" i="12" s="1"/>
  <c r="G76" i="12"/>
  <c r="C77" i="12" s="1"/>
  <c r="G77" i="12" l="1"/>
  <c r="C78" i="12" s="1"/>
  <c r="D77" i="12"/>
  <c r="F77" i="12" s="1"/>
  <c r="D78" i="12" l="1"/>
  <c r="F78" i="12" s="1"/>
  <c r="G78" i="12"/>
  <c r="C79" i="12" s="1"/>
  <c r="G79" i="12" l="1"/>
  <c r="C80" i="12" s="1"/>
  <c r="D79" i="12"/>
  <c r="F79" i="12" s="1"/>
  <c r="D80" i="12" l="1"/>
  <c r="F80" i="12" s="1"/>
  <c r="G80" i="12"/>
  <c r="C81" i="12" s="1"/>
  <c r="G81" i="12" l="1"/>
  <c r="C82" i="12" s="1"/>
  <c r="D81" i="12"/>
  <c r="F81" i="12" s="1"/>
  <c r="D82" i="12" l="1"/>
  <c r="F82" i="12" s="1"/>
  <c r="G82" i="12"/>
  <c r="C83" i="12" s="1"/>
  <c r="G83" i="12" l="1"/>
  <c r="C84" i="12" s="1"/>
  <c r="D83" i="12"/>
  <c r="F83" i="12" s="1"/>
  <c r="D84" i="12" l="1"/>
  <c r="F84" i="12" s="1"/>
  <c r="G84" i="12"/>
  <c r="C85" i="12" s="1"/>
  <c r="D85" i="12" l="1"/>
  <c r="F85" i="12" s="1"/>
  <c r="G85" i="12"/>
  <c r="C86" i="12" s="1"/>
  <c r="D86" i="12" l="1"/>
  <c r="F86" i="12" s="1"/>
  <c r="G86" i="12"/>
  <c r="C87" i="12" s="1"/>
  <c r="G87" i="12" l="1"/>
  <c r="C88" i="12" s="1"/>
  <c r="D87" i="12"/>
  <c r="F87" i="12" s="1"/>
  <c r="D88" i="12" l="1"/>
  <c r="F88" i="12" s="1"/>
  <c r="G88" i="12"/>
  <c r="C89" i="12" s="1"/>
  <c r="D89" i="12" l="1"/>
  <c r="F89" i="12" s="1"/>
  <c r="G89" i="12"/>
  <c r="C90" i="12" s="1"/>
  <c r="D90" i="12" l="1"/>
  <c r="F90" i="12" s="1"/>
  <c r="G90" i="12"/>
  <c r="C91" i="12" s="1"/>
  <c r="G91" i="12" l="1"/>
  <c r="C92" i="12" s="1"/>
  <c r="D91" i="12"/>
  <c r="F91" i="12" s="1"/>
  <c r="D92" i="12" l="1"/>
  <c r="F92" i="12" s="1"/>
  <c r="G92" i="12"/>
  <c r="C93" i="12" s="1"/>
  <c r="D93" i="12" l="1"/>
  <c r="F93" i="12" s="1"/>
  <c r="G93" i="12"/>
  <c r="C94" i="12" s="1"/>
  <c r="D94" i="12" l="1"/>
  <c r="F94" i="12" s="1"/>
  <c r="G94" i="12"/>
  <c r="C95" i="12" s="1"/>
  <c r="G95" i="12" l="1"/>
  <c r="C96" i="12" s="1"/>
  <c r="D95" i="12"/>
  <c r="F95" i="12" s="1"/>
  <c r="D96" i="12" l="1"/>
  <c r="F96" i="12" s="1"/>
  <c r="G96" i="12"/>
  <c r="C97" i="12" s="1"/>
  <c r="D97" i="12" l="1"/>
  <c r="F97" i="12" s="1"/>
  <c r="G97" i="12"/>
  <c r="C98" i="12" s="1"/>
  <c r="D98" i="12" l="1"/>
  <c r="F98" i="12" s="1"/>
  <c r="G98" i="12"/>
  <c r="C99" i="12" s="1"/>
  <c r="G99" i="12" l="1"/>
  <c r="C100" i="12" s="1"/>
  <c r="D99" i="12"/>
  <c r="F99" i="12" s="1"/>
  <c r="D100" i="12" l="1"/>
  <c r="F100" i="12" s="1"/>
  <c r="G100" i="12"/>
  <c r="C101" i="12" s="1"/>
  <c r="D101" i="12" l="1"/>
  <c r="F101" i="12" s="1"/>
  <c r="G101" i="12"/>
  <c r="C102" i="12" s="1"/>
  <c r="D102" i="12" l="1"/>
  <c r="F102" i="12" s="1"/>
  <c r="G102" i="12"/>
  <c r="C103" i="12" s="1"/>
  <c r="G103" i="12" l="1"/>
  <c r="C104" i="12" s="1"/>
  <c r="D103" i="12"/>
  <c r="F103" i="12" s="1"/>
  <c r="D104" i="12" l="1"/>
  <c r="F104" i="12" s="1"/>
  <c r="G104" i="12"/>
  <c r="C105" i="12" s="1"/>
  <c r="D105" i="12" l="1"/>
  <c r="F105" i="12" s="1"/>
  <c r="G105" i="12"/>
  <c r="C106" i="12" s="1"/>
  <c r="D106" i="12" l="1"/>
  <c r="F106" i="12" s="1"/>
  <c r="G106" i="12"/>
  <c r="C107" i="12" s="1"/>
  <c r="G107" i="12" l="1"/>
  <c r="C108" i="12" s="1"/>
  <c r="D107" i="12"/>
  <c r="F107" i="12" s="1"/>
  <c r="D108" i="12" l="1"/>
  <c r="F108" i="12" s="1"/>
  <c r="G108" i="12"/>
  <c r="C109" i="12" s="1"/>
  <c r="D109" i="12" l="1"/>
  <c r="F109" i="12" s="1"/>
  <c r="G109" i="12"/>
  <c r="C110" i="12" s="1"/>
  <c r="D110" i="12" l="1"/>
  <c r="F110" i="12" s="1"/>
  <c r="G110" i="12"/>
  <c r="C111" i="12" s="1"/>
  <c r="G111" i="12" l="1"/>
  <c r="C112" i="12" s="1"/>
  <c r="D111" i="12"/>
  <c r="F111" i="12" s="1"/>
  <c r="D112" i="12" l="1"/>
  <c r="F112" i="12" s="1"/>
  <c r="G112" i="12"/>
  <c r="C113" i="12" s="1"/>
  <c r="D113" i="12" l="1"/>
  <c r="F113" i="12" s="1"/>
  <c r="G113" i="12"/>
  <c r="C114" i="12" s="1"/>
  <c r="D114" i="12" l="1"/>
  <c r="F114" i="12" s="1"/>
  <c r="G114" i="12"/>
  <c r="C115" i="12" s="1"/>
  <c r="G115" i="12" l="1"/>
  <c r="C116" i="12" s="1"/>
  <c r="D115" i="12"/>
  <c r="F115" i="12" s="1"/>
  <c r="D116" i="12" l="1"/>
  <c r="F116" i="12" s="1"/>
  <c r="G116" i="12"/>
  <c r="C117" i="12" s="1"/>
  <c r="D117" i="12" l="1"/>
  <c r="F117" i="12" s="1"/>
  <c r="G117" i="12"/>
  <c r="C118" i="12" s="1"/>
  <c r="D118" i="12" l="1"/>
  <c r="F118" i="12" s="1"/>
  <c r="G118" i="12"/>
  <c r="C119" i="12" s="1"/>
  <c r="G119" i="12" l="1"/>
  <c r="C120" i="12" s="1"/>
  <c r="D119" i="12"/>
  <c r="F119" i="12" s="1"/>
  <c r="D120" i="12" l="1"/>
  <c r="F120" i="12" s="1"/>
  <c r="G120" i="12"/>
  <c r="C121" i="12" s="1"/>
  <c r="G121" i="12" l="1"/>
  <c r="C122" i="12" s="1"/>
  <c r="D121" i="12"/>
  <c r="F121" i="12" s="1"/>
  <c r="G122" i="12" l="1"/>
  <c r="C123" i="12" s="1"/>
  <c r="D122" i="12"/>
  <c r="F122" i="12" s="1"/>
  <c r="G123" i="12" l="1"/>
  <c r="C124" i="12" s="1"/>
  <c r="D123" i="12"/>
  <c r="F123" i="12" s="1"/>
  <c r="G124" i="12" l="1"/>
  <c r="C125" i="12" s="1"/>
  <c r="D124" i="12"/>
  <c r="F124" i="12" s="1"/>
  <c r="G125" i="12" l="1"/>
  <c r="C126" i="12" s="1"/>
  <c r="D125" i="12"/>
  <c r="F125" i="12" s="1"/>
  <c r="G126" i="12" l="1"/>
  <c r="C127" i="12" s="1"/>
  <c r="D126" i="12"/>
  <c r="F126" i="12" s="1"/>
  <c r="G127" i="12" l="1"/>
  <c r="C128" i="12" s="1"/>
  <c r="D127" i="12"/>
  <c r="F127" i="12" s="1"/>
  <c r="G128" i="12" l="1"/>
  <c r="C129" i="12" s="1"/>
  <c r="D128" i="12"/>
  <c r="F128" i="12" s="1"/>
  <c r="G129" i="12" l="1"/>
  <c r="C130" i="12" s="1"/>
  <c r="D129" i="12"/>
  <c r="F129" i="12" s="1"/>
  <c r="G130" i="12" l="1"/>
  <c r="C131" i="12" s="1"/>
  <c r="D130" i="12"/>
  <c r="F130" i="12" s="1"/>
  <c r="G131" i="12" l="1"/>
  <c r="C132" i="12" s="1"/>
  <c r="D131" i="12"/>
  <c r="F131" i="12" s="1"/>
  <c r="D132" i="12" l="1"/>
  <c r="F132" i="12" s="1"/>
  <c r="G132" i="12"/>
  <c r="C133" i="12" s="1"/>
  <c r="G133" i="12" l="1"/>
  <c r="D133" i="12"/>
  <c r="F133" i="12" s="1"/>
</calcChain>
</file>

<file path=xl/sharedStrings.xml><?xml version="1.0" encoding="utf-8"?>
<sst xmlns="http://schemas.openxmlformats.org/spreadsheetml/2006/main" count="322" uniqueCount="109">
  <si>
    <t>Lisa 3</t>
  </si>
  <si>
    <t>üürilepingule nr KPJ-4/2020-230</t>
  </si>
  <si>
    <t>Üür ja kõrvalteenuste tasu 18.01.2022 - 31.12.2023</t>
  </si>
  <si>
    <t>Üürnik</t>
  </si>
  <si>
    <t>Rahandusministeerium</t>
  </si>
  <si>
    <t>Üüripinna aadress</t>
  </si>
  <si>
    <t>Üüripind (hooned)</t>
  </si>
  <si>
    <r>
      <t>m</t>
    </r>
    <r>
      <rPr>
        <b/>
        <vertAlign val="superscript"/>
        <sz val="11"/>
        <color indexed="8"/>
        <rFont val="Times New Roman"/>
        <family val="1"/>
      </rPr>
      <t>2</t>
    </r>
  </si>
  <si>
    <t>Territoorium</t>
  </si>
  <si>
    <r>
      <t>m</t>
    </r>
    <r>
      <rPr>
        <b/>
        <vertAlign val="superscript"/>
        <sz val="11"/>
        <color indexed="8"/>
        <rFont val="Times New Roman"/>
        <family val="1"/>
        <charset val="186"/>
      </rPr>
      <t>2</t>
    </r>
  </si>
  <si>
    <t>18.01.2022 - 31.01.2022</t>
  </si>
  <si>
    <t>01.02.2022 - 31.12.2023</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</si>
  <si>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</si>
  <si>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</si>
  <si>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</si>
  <si>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</si>
  <si>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</si>
  <si>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 Tallinna mnt 14)</t>
  </si>
  <si>
    <t>-</t>
  </si>
  <si>
    <t>Ei indekseerita</t>
  </si>
  <si>
    <t>Kapitalikomponent (parendustööd lisa 6.1 alusel - T14)</t>
  </si>
  <si>
    <t>Kapitalikomponent (tavasisustus lisa 6.1 alusel)</t>
  </si>
  <si>
    <t>Tasutakse 01.02.2022 - 31.01.2032</t>
  </si>
  <si>
    <t>Kapitalikomponent (tavasisustus lisa 7 alusel, KeA)</t>
  </si>
  <si>
    <t>Tasutakse 01.01.2020 - 31.12.2024</t>
  </si>
  <si>
    <t>Kapitalikomponent (investeering lisa 8 alusel, SKA)</t>
  </si>
  <si>
    <t>Tasutakse 01.01.2018 - 31.12.2035</t>
  </si>
  <si>
    <t>Remonttööd</t>
  </si>
  <si>
    <t>Remonttööd (tavasisustus lisa 6.1 alusel)</t>
  </si>
  <si>
    <t>Remonttööd (tavasisustus lisa 7 alusel, KeA)</t>
  </si>
  <si>
    <t>Kinnisvara haldamine (haldusteenus)</t>
  </si>
  <si>
    <t xml:space="preserve"> Indekseerimine* alates 01.01.2024.a,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</si>
  <si>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</si>
  <si>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</si>
  <si>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</si>
  <si>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</si>
  <si>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</si>
  <si>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</si>
  <si>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</si>
  <si>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</si>
  <si>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</si>
  <si>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</si>
  <si>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</si>
  <si>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</si>
  <si>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</si>
  <si>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 parkimine)</t>
  </si>
  <si>
    <t>Tugiteenused (730, 750 - järjekorrasüsteemi kulutarvikud, joogiveeautomaadi ja kohvimasina rent ja hooldus)</t>
  </si>
  <si>
    <t>Tugiteenused (710, 740 - valveteenus, hoone sildid, esmaabikomplektid, tuleohutuskoolitus)</t>
  </si>
  <si>
    <t>KÕRVALTEENUSTE TASUD KOKKU</t>
  </si>
  <si>
    <t>Üür ja kõrvalteenuste tasud kokku ilma käibemaksuta (kuus)</t>
  </si>
  <si>
    <t>Käibemaks</t>
  </si>
  <si>
    <t>ÜÜR JA KÕRVALTEENUSTE TASUD KOOS KÄIBEMAKSUGA (kuus)</t>
  </si>
  <si>
    <t>ÜÜR JA KÕRVALTEENUSTE TASUD KÄIBEMAKSUTA (perioodil)</t>
  </si>
  <si>
    <t>14 päeva</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</si>
  <si>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</si>
  <si>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</si>
  <si>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</si>
  <si>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</si>
  <si>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</si>
  <si>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</si>
  <si>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</si>
  <si>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</si>
  <si>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</si>
  <si>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</si>
  <si>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</si>
  <si>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</si>
  <si>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</si>
  <si>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</si>
  <si>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</si>
  <si>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</si>
  <si>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</si>
  <si>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</si>
  <si>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</si>
  <si>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</si>
  <si>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</si>
  <si>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2020 II pa</t>
  </si>
  <si>
    <t>Kuupäev</t>
  </si>
  <si>
    <t>Jrk nr</t>
  </si>
  <si>
    <t>Algjääk</t>
  </si>
  <si>
    <t>Intress</t>
  </si>
  <si>
    <t>Põhiosa</t>
  </si>
  <si>
    <t>Kap.komponent</t>
  </si>
  <si>
    <t>Lõppjääk</t>
  </si>
  <si>
    <t>Kapitalikomponendi annuiteetmaksegraafik - Tallinna mnt 14, Rapla</t>
  </si>
  <si>
    <t>Investeering</t>
  </si>
  <si>
    <t>Investeeringu jääk</t>
  </si>
  <si>
    <t>Kapitali tulumäär 2019 II pa</t>
  </si>
  <si>
    <t>Maksegraafik - Tallinna mnt 14</t>
  </si>
  <si>
    <t>Investeeringu jaotamine 50a perioodile</t>
  </si>
  <si>
    <t>Maksete lõpp</t>
  </si>
  <si>
    <t>Alginvesteering</t>
  </si>
  <si>
    <t>so. jääk seisuga 01.01.2018</t>
  </si>
  <si>
    <t>üüripind lepingus</t>
  </si>
  <si>
    <t>m2</t>
  </si>
  <si>
    <t>Kapitali tulumäär</t>
  </si>
  <si>
    <t>makse eek/kuus</t>
  </si>
  <si>
    <t>eek/kuus/m2</t>
  </si>
  <si>
    <t>eur/kuus/m2</t>
  </si>
  <si>
    <t>Üür ja kõrvalteenuste tasu 01.07.2022 - 31.12.2023</t>
  </si>
  <si>
    <t>Rapla maakond, Rapla vald, Rapla linn, Hariduse tn 6</t>
  </si>
  <si>
    <t>EUR/m2</t>
  </si>
  <si>
    <t>Kapitalikomponent (bilansiline, Hariduse 6)</t>
  </si>
  <si>
    <t>Kapitalikomponent (parendustööd lisa 6.1 alusel - H6)</t>
  </si>
  <si>
    <t>01.07.2022 - 31.12.2022</t>
  </si>
  <si>
    <t>01.01.2023 - 31.12.2023</t>
  </si>
  <si>
    <t>Tasutakse 01.01.2023 - 17.01.2042</t>
  </si>
  <si>
    <t>Rapla maakond, Rapla vald, Rapla linn, Tallinna mnt 14</t>
  </si>
  <si>
    <t>Rapla maakond, Rapla vald, Rapla linn, Tallinna mnt 14 ja Hariduse tn 6</t>
  </si>
  <si>
    <t>Tasutakse 01.02.2022 - 17.01.2042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</si>
</sst>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 numFmtId="171" formatCode="#,###"/>
    <numFmt numFmtId="172" formatCode="#,##0.00;[Red]#,##0.00"/>
  </numFmts>
  <fonts count="54"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sz val="11"/>
      <color theme="1"/>
      <name val="Times New Roman"/>
      <family val="1"/>
      <charset val="186"/>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name val="Times New Roman"/>
      <family val="1"/>
      <charset val="186"/>
    </font>
    <font>
      <b/>
      <vertAlign val="superscript"/>
      <sz val="11"/>
      <color indexed="8"/>
      <name val="Times New Roman"/>
      <family val="1"/>
      <charset val="186"/>
    </font>
    <font>
      <b/>
      <sz val="11"/>
      <color rgb="FFFF0000"/>
      <name val="Times New Roman"/>
      <family val="1"/>
    </font>
    <font>
      <sz val="11"/>
      <name val="Times New Roman"/>
      <family val="1"/>
    </font>
    <font>
      <sz val="11"/>
      <color theme="0" tint="-0.499984740745262"/>
      <name val="Times New Roman"/>
      <family val="1"/>
    </font>
    <font>
      <sz val="11"/>
      <color indexed="8"/>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i/>
      <sz val="9"/>
      <color rgb="FF000000"/>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sz val="11"/>
      <color rgb="FF1F497D"/>
      <name val="Calibri"/>
      <family val="2"/>
    </font>
    <font>
      <b/>
      <i/>
      <sz val="11"/>
      <color rgb="FF000000"/>
      <name val="Calibri"/>
      <family val="2"/>
    </font>
    <font>
      <i/>
      <sz val="9"/>
      <color theme="0" tint="-0.499984740745262"/>
      <name val="Calibri"/>
      <family val="2"/>
    </font>
    <font>
      <sz val="11"/>
      <color theme="0" tint="-0.499984740745262"/>
      <name val="Calibri"/>
      <family val="2"/>
    </font>
    <font>
      <b/>
      <sz val="14"/>
      <name val="Times New Roman"/>
      <family val="1"/>
      <charset val="186"/>
    </font>
    <font>
      <sz val="11"/>
      <color rgb="FFFF0000"/>
      <name val="Times New Roman"/>
      <family val="1"/>
    </font>
    <font>
      <sz val="11"/>
      <color rgb="FF000000"/>
      <name val="Calibri"/>
      <family val="2"/>
      <charset val="186"/>
    </font>
    <font>
      <b/>
      <sz val="11"/>
      <color rgb="FF000000"/>
      <name val="Calibri"/>
      <family val="2"/>
      <charset val="186"/>
    </font>
    <font>
      <sz val="11"/>
      <name val="Calibri"/>
      <family val="2"/>
      <charset val="186"/>
    </font>
    <font>
      <b/>
      <sz val="16"/>
      <color rgb="FF000000"/>
      <name val="Calibri"/>
      <family val="2"/>
      <charset val="186"/>
    </font>
    <font>
      <sz val="11"/>
      <color rgb="FFFF0000"/>
      <name val="Calibri"/>
      <family val="2"/>
      <charset val="186"/>
    </font>
    <font>
      <i/>
      <sz val="11"/>
      <color rgb="FF000000"/>
      <name val="Calibri"/>
      <family val="2"/>
      <charset val="186"/>
    </font>
    <font>
      <sz val="11"/>
      <color rgb="FF1F497D"/>
      <name val="Calibri"/>
      <family val="2"/>
      <charset val="186"/>
    </font>
    <font>
      <b/>
      <i/>
      <sz val="11"/>
      <color rgb="FF000000"/>
      <name val="Calibri"/>
      <family val="2"/>
      <charset val="186"/>
    </font>
    <font>
      <i/>
      <sz val="9"/>
      <color theme="0" tint="-0.499984740745262"/>
      <name val="Calibri"/>
      <family val="2"/>
      <charset val="186"/>
    </font>
    <font>
      <sz val="11"/>
      <color theme="0" tint="-0.499984740745262"/>
      <name val="Calibri"/>
      <family val="2"/>
      <charset val="186"/>
    </font>
    <font>
      <i/>
      <sz val="9"/>
      <color rgb="FF000000"/>
      <name val="Calibri"/>
      <family val="2"/>
      <charset val="186"/>
    </font>
    <font>
      <b/>
      <i/>
      <sz val="9"/>
      <color rgb="FF000000"/>
      <name val="Calibri"/>
      <family val="2"/>
      <charset val="186"/>
    </font>
    <font>
      <sz val="11"/>
      <color theme="0" tint="-0.49998474074526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1" fillId="0" borderId="0"/>
    <xf numFmtId="9" fontId="1" fillId="0" borderId="0" applyFont="0" applyFill="0" applyBorder="0" applyAlignment="0" applyProtection="0"/>
    <xf numFmtId="0" fontId="1" fillId="0" borderId="0"/>
    <xf numFmtId="0" fontId="22" fillId="0" borderId="0"/>
    <xf numFmtId="0" fontId="1" fillId="0" borderId="0"/>
    <xf numFmtId="9" fontId="1" fillId="0" borderId="0" applyFont="0" applyFill="0" applyBorder="0" applyAlignment="0" applyProtection="0"/>
    <xf numFmtId="0" fontId="1" fillId="0" borderId="0"/>
    <xf numFmtId="0" fontId="1" fillId="0" borderId="0"/>
  </cellStyleXfs>
  <cellXfs count="391">
    <xf numFmtId="0" fontId="0" fillId="0" borderId="0" xfId="0"/>
    <xf numFmtId="0" fontId="3" fillId="0" borderId="0" xfId="1" applyFont="1"/>
    <xf numFmtId="0" fontId="4" fillId="0" borderId="0" xfId="1" applyFont="1" applyAlignment="1">
      <alignment horizontal="right"/>
    </xf>
    <xf numFmtId="0" fontId="3" fillId="0" borderId="0" xfId="1" applyFont="1" applyAlignment="1">
      <alignment horizontal="right"/>
    </xf>
    <xf numFmtId="0" fontId="6" fillId="0" borderId="1" xfId="1" applyFont="1" applyBorder="1"/>
    <xf numFmtId="0" fontId="7" fillId="0" borderId="0" xfId="1" applyFont="1"/>
    <xf numFmtId="9" fontId="3" fillId="0" borderId="0" xfId="2" applyFont="1"/>
    <xf numFmtId="1" fontId="3" fillId="0" borderId="0" xfId="1" applyNumberFormat="1" applyFont="1"/>
    <xf numFmtId="0" fontId="8" fillId="0" borderId="1" xfId="1" applyFont="1" applyBorder="1"/>
    <xf numFmtId="0" fontId="9" fillId="0" borderId="0" xfId="1" applyFont="1" applyAlignment="1">
      <alignment vertical="center"/>
    </xf>
    <xf numFmtId="0" fontId="3" fillId="0" borderId="0" xfId="1" applyFont="1" applyAlignment="1">
      <alignment horizontal="center"/>
    </xf>
    <xf numFmtId="0" fontId="10" fillId="0" borderId="0" xfId="1" applyFont="1"/>
    <xf numFmtId="0" fontId="6" fillId="0" borderId="0" xfId="1" applyFont="1"/>
    <xf numFmtId="0" fontId="6" fillId="0" borderId="1" xfId="1" applyFont="1" applyBorder="1" applyAlignment="1">
      <alignment horizontal="right"/>
    </xf>
    <xf numFmtId="164" fontId="8" fillId="0" borderId="1" xfId="1" applyNumberFormat="1" applyFont="1" applyBorder="1" applyAlignment="1">
      <alignment horizontal="right"/>
    </xf>
    <xf numFmtId="165" fontId="3" fillId="0" borderId="0" xfId="1" applyNumberFormat="1" applyFont="1"/>
    <xf numFmtId="0" fontId="4" fillId="0" borderId="1" xfId="1" applyFont="1" applyBorder="1" applyAlignment="1">
      <alignment horizontal="right"/>
    </xf>
    <xf numFmtId="3" fontId="12" fillId="0" borderId="1" xfId="1" applyNumberFormat="1" applyFont="1" applyBorder="1" applyAlignment="1">
      <alignment horizontal="right"/>
    </xf>
    <xf numFmtId="0" fontId="4" fillId="0" borderId="1" xfId="1" applyFont="1" applyBorder="1"/>
    <xf numFmtId="165" fontId="6" fillId="0" borderId="0" xfId="1" applyNumberFormat="1" applyFont="1"/>
    <xf numFmtId="0" fontId="6" fillId="0" borderId="0" xfId="1" applyFont="1" applyAlignment="1">
      <alignment horizontal="right"/>
    </xf>
    <xf numFmtId="3" fontId="8" fillId="0" borderId="0" xfId="1" applyNumberFormat="1" applyFont="1" applyAlignment="1">
      <alignment horizontal="right"/>
    </xf>
    <xf numFmtId="0" fontId="14" fillId="0" borderId="0" xfId="1" applyFont="1" applyAlignment="1">
      <alignment horizontal="right"/>
    </xf>
    <xf numFmtId="0" fontId="14" fillId="0" borderId="0" xfId="1" applyFont="1"/>
    <xf numFmtId="0" fontId="6" fillId="2" borderId="3" xfId="1" applyFont="1" applyFill="1" applyBorder="1" applyAlignment="1">
      <alignment horizontal="left"/>
    </xf>
    <xf numFmtId="0" fontId="6" fillId="2" borderId="4" xfId="1" applyFont="1" applyFill="1" applyBorder="1"/>
    <xf numFmtId="0" fontId="6" fillId="2" borderId="5" xfId="1" applyFont="1" applyFill="1" applyBorder="1" applyAlignment="1">
      <alignment horizontal="center"/>
    </xf>
    <xf numFmtId="0" fontId="6" fillId="2" borderId="6" xfId="1" applyFont="1" applyFill="1" applyBorder="1" applyAlignment="1">
      <alignment horizontal="center"/>
    </xf>
    <xf numFmtId="0" fontId="6" fillId="2" borderId="7" xfId="1" applyFont="1" applyFill="1" applyBorder="1" applyAlignment="1">
      <alignment horizontal="center"/>
    </xf>
    <xf numFmtId="0" fontId="6" fillId="2" borderId="8" xfId="1" applyFont="1" applyFill="1" applyBorder="1" applyAlignment="1">
      <alignment horizontal="center" wrapText="1"/>
    </xf>
    <xf numFmtId="0" fontId="6" fillId="2" borderId="9" xfId="1" applyFont="1" applyFill="1" applyBorder="1" applyAlignment="1">
      <alignment horizontal="center"/>
    </xf>
    <xf numFmtId="0" fontId="3" fillId="0" borderId="10" xfId="1" applyFont="1" applyBorder="1" applyAlignment="1">
      <alignment horizontal="center"/>
    </xf>
    <xf numFmtId="0" fontId="3" fillId="3" borderId="11" xfId="1" applyFont="1" applyFill="1" applyBorder="1"/>
    <xf numFmtId="0" fontId="3" fillId="3" borderId="12" xfId="1" applyFont="1" applyFill="1" applyBorder="1"/>
    <xf numFmtId="4" fontId="3" fillId="0" borderId="13" xfId="1" applyNumberFormat="1" applyFont="1" applyBorder="1" applyAlignment="1">
      <alignment horizontal="right" wrapText="1"/>
    </xf>
    <xf numFmtId="4" fontId="3" fillId="0" borderId="11" xfId="1" applyNumberFormat="1" applyFont="1" applyBorder="1" applyAlignment="1">
      <alignment horizontal="right" wrapText="1"/>
    </xf>
    <xf numFmtId="4" fontId="3" fillId="0" borderId="13" xfId="1" applyNumberFormat="1" applyFont="1" applyBorder="1" applyAlignment="1">
      <alignment wrapText="1"/>
    </xf>
    <xf numFmtId="4" fontId="3" fillId="0" borderId="14" xfId="1" applyNumberFormat="1" applyFont="1" applyBorder="1" applyAlignment="1">
      <alignment wrapText="1"/>
    </xf>
    <xf numFmtId="3" fontId="3" fillId="0" borderId="0" xfId="1" applyNumberFormat="1" applyFont="1"/>
    <xf numFmtId="2" fontId="3" fillId="0" borderId="0" xfId="1" applyNumberFormat="1" applyFont="1"/>
    <xf numFmtId="0" fontId="3" fillId="0" borderId="13" xfId="1" applyFont="1" applyBorder="1" applyAlignment="1">
      <alignment horizontal="center"/>
    </xf>
    <xf numFmtId="0" fontId="3" fillId="0" borderId="20" xfId="1" applyFont="1" applyBorder="1"/>
    <xf numFmtId="0" fontId="3" fillId="0" borderId="21" xfId="1" applyFont="1" applyBorder="1"/>
    <xf numFmtId="0" fontId="3" fillId="0" borderId="1" xfId="1" applyFont="1" applyBorder="1"/>
    <xf numFmtId="0" fontId="3" fillId="0" borderId="11" xfId="1" applyFont="1" applyBorder="1"/>
    <xf numFmtId="0" fontId="6" fillId="2" borderId="10" xfId="1" applyFont="1" applyFill="1" applyBorder="1" applyAlignment="1">
      <alignment horizontal="center"/>
    </xf>
    <xf numFmtId="0" fontId="6" fillId="2" borderId="12" xfId="1" applyFont="1" applyFill="1" applyBorder="1"/>
    <xf numFmtId="4" fontId="8" fillId="2" borderId="10" xfId="1" applyNumberFormat="1" applyFont="1" applyFill="1" applyBorder="1" applyAlignment="1">
      <alignment horizontal="right"/>
    </xf>
    <xf numFmtId="4" fontId="6" fillId="2" borderId="12" xfId="1" applyNumberFormat="1" applyFont="1" applyFill="1" applyBorder="1" applyAlignment="1">
      <alignment horizontal="right"/>
    </xf>
    <xf numFmtId="4" fontId="6" fillId="2" borderId="23" xfId="1" applyNumberFormat="1" applyFont="1" applyFill="1" applyBorder="1" applyAlignment="1">
      <alignment horizontal="right"/>
    </xf>
    <xf numFmtId="4" fontId="6" fillId="2" borderId="24" xfId="1" applyNumberFormat="1" applyFont="1" applyFill="1" applyBorder="1" applyAlignment="1">
      <alignment horizontal="right"/>
    </xf>
    <xf numFmtId="0" fontId="3" fillId="2" borderId="23" xfId="1" applyFont="1" applyFill="1" applyBorder="1"/>
    <xf numFmtId="0" fontId="6" fillId="3" borderId="25" xfId="1" applyFont="1" applyFill="1" applyBorder="1" applyAlignment="1">
      <alignment horizontal="center"/>
    </xf>
    <xf numFmtId="4" fontId="14" fillId="3" borderId="25" xfId="1" applyNumberFormat="1" applyFont="1" applyFill="1" applyBorder="1" applyAlignment="1">
      <alignment horizontal="right"/>
    </xf>
    <xf numFmtId="4" fontId="6" fillId="3" borderId="12" xfId="1" applyNumberFormat="1" applyFont="1" applyFill="1" applyBorder="1" applyAlignment="1">
      <alignment horizontal="right"/>
    </xf>
    <xf numFmtId="4" fontId="6" fillId="3" borderId="10" xfId="1" applyNumberFormat="1" applyFont="1" applyFill="1" applyBorder="1" applyAlignment="1">
      <alignment horizontal="right"/>
    </xf>
    <xf numFmtId="4" fontId="6" fillId="3" borderId="23" xfId="1" applyNumberFormat="1" applyFont="1" applyFill="1" applyBorder="1" applyAlignment="1">
      <alignment horizontal="right"/>
    </xf>
    <xf numFmtId="4" fontId="6" fillId="3" borderId="24" xfId="1" applyNumberFormat="1" applyFont="1" applyFill="1" applyBorder="1" applyAlignment="1">
      <alignment horizontal="right"/>
    </xf>
    <xf numFmtId="0" fontId="3" fillId="3" borderId="26" xfId="1" applyFont="1" applyFill="1" applyBorder="1"/>
    <xf numFmtId="0" fontId="6" fillId="2" borderId="10" xfId="1" applyFont="1" applyFill="1" applyBorder="1" applyAlignment="1">
      <alignment horizontal="left"/>
    </xf>
    <xf numFmtId="4" fontId="6" fillId="2" borderId="13" xfId="1" applyNumberFormat="1" applyFont="1" applyFill="1" applyBorder="1" applyAlignment="1">
      <alignment horizontal="center"/>
    </xf>
    <xf numFmtId="0" fontId="6" fillId="2" borderId="21" xfId="1" applyFont="1" applyFill="1" applyBorder="1" applyAlignment="1">
      <alignment horizontal="center"/>
    </xf>
    <xf numFmtId="0" fontId="6" fillId="2" borderId="27" xfId="1" applyFont="1" applyFill="1" applyBorder="1" applyAlignment="1">
      <alignment horizontal="center"/>
    </xf>
    <xf numFmtId="0" fontId="6" fillId="2" borderId="22" xfId="1" applyFont="1" applyFill="1" applyBorder="1" applyAlignment="1">
      <alignment horizontal="center"/>
    </xf>
    <xf numFmtId="0" fontId="6" fillId="2" borderId="19" xfId="1" applyFont="1" applyFill="1" applyBorder="1" applyAlignment="1">
      <alignment horizontal="center" wrapText="1"/>
    </xf>
    <xf numFmtId="0" fontId="6" fillId="2" borderId="23" xfId="1" applyFont="1" applyFill="1" applyBorder="1" applyAlignment="1">
      <alignment horizontal="center"/>
    </xf>
    <xf numFmtId="4" fontId="16" fillId="0" borderId="13" xfId="1" applyNumberFormat="1" applyFont="1" applyBorder="1" applyAlignment="1">
      <alignment vertical="center" wrapText="1"/>
    </xf>
    <xf numFmtId="4" fontId="16" fillId="0" borderId="11" xfId="1" applyNumberFormat="1" applyFont="1" applyBorder="1" applyAlignment="1">
      <alignment vertical="center" wrapText="1"/>
    </xf>
    <xf numFmtId="4" fontId="16" fillId="0" borderId="28" xfId="1" applyNumberFormat="1" applyFont="1" applyBorder="1" applyAlignment="1">
      <alignment vertical="center" wrapText="1"/>
    </xf>
    <xf numFmtId="4" fontId="3" fillId="0" borderId="24" xfId="1" applyNumberFormat="1" applyFont="1" applyBorder="1" applyAlignment="1">
      <alignment vertical="center" wrapText="1"/>
    </xf>
    <xf numFmtId="4" fontId="3" fillId="0" borderId="15" xfId="1" applyNumberFormat="1" applyFont="1" applyBorder="1" applyAlignment="1">
      <alignment horizontal="center" vertical="center" wrapText="1"/>
    </xf>
    <xf numFmtId="4" fontId="16" fillId="0" borderId="14" xfId="1" applyNumberFormat="1" applyFont="1" applyBorder="1" applyAlignment="1">
      <alignment vertical="center" wrapText="1"/>
    </xf>
    <xf numFmtId="0" fontId="3" fillId="0" borderId="12" xfId="1" applyFont="1" applyBorder="1"/>
    <xf numFmtId="4" fontId="16" fillId="0" borderId="10" xfId="1" applyNumberFormat="1" applyFont="1" applyBorder="1" applyAlignment="1">
      <alignment vertical="center" wrapText="1"/>
    </xf>
    <xf numFmtId="0" fontId="6" fillId="4" borderId="29" xfId="1" applyFont="1" applyFill="1" applyBorder="1" applyAlignment="1">
      <alignment horizontal="left"/>
    </xf>
    <xf numFmtId="0" fontId="6" fillId="4" borderId="30" xfId="1" applyFont="1" applyFill="1" applyBorder="1"/>
    <xf numFmtId="4" fontId="18" fillId="4" borderId="31" xfId="1" applyNumberFormat="1" applyFont="1" applyFill="1" applyBorder="1" applyAlignment="1">
      <alignment horizontal="right"/>
    </xf>
    <xf numFmtId="4" fontId="18" fillId="4" borderId="2" xfId="1" applyNumberFormat="1" applyFont="1" applyFill="1" applyBorder="1" applyAlignment="1">
      <alignment horizontal="right"/>
    </xf>
    <xf numFmtId="4" fontId="6" fillId="4" borderId="32" xfId="1" applyNumberFormat="1" applyFont="1" applyFill="1" applyBorder="1" applyAlignment="1">
      <alignment horizontal="right"/>
    </xf>
    <xf numFmtId="0" fontId="3" fillId="4" borderId="33" xfId="1" applyFont="1" applyFill="1" applyBorder="1"/>
    <xf numFmtId="0" fontId="6" fillId="0" borderId="0" xfId="1" applyFont="1" applyAlignment="1">
      <alignment horizontal="left"/>
    </xf>
    <xf numFmtId="4" fontId="6" fillId="0" borderId="25" xfId="1" applyNumberFormat="1" applyFont="1" applyBorder="1" applyAlignment="1">
      <alignment horizontal="right"/>
    </xf>
    <xf numFmtId="4" fontId="6" fillId="0" borderId="26" xfId="1" applyNumberFormat="1" applyFont="1" applyBorder="1" applyAlignment="1">
      <alignment horizontal="right"/>
    </xf>
    <xf numFmtId="4" fontId="6" fillId="0" borderId="0" xfId="1" applyNumberFormat="1" applyFont="1" applyAlignment="1">
      <alignment horizontal="right"/>
    </xf>
    <xf numFmtId="0" fontId="6" fillId="0" borderId="0" xfId="1" applyFont="1" applyAlignment="1">
      <alignment horizontal="left" wrapText="1"/>
    </xf>
    <xf numFmtId="9" fontId="8" fillId="0" borderId="0" xfId="1" applyNumberFormat="1" applyFont="1" applyAlignment="1">
      <alignment horizontal="left"/>
    </xf>
    <xf numFmtId="4" fontId="3" fillId="0" borderId="25" xfId="1" applyNumberFormat="1" applyFont="1" applyBorder="1" applyAlignment="1">
      <alignment horizontal="right"/>
    </xf>
    <xf numFmtId="4" fontId="6" fillId="0" borderId="25" xfId="1" applyNumberFormat="1" applyFont="1" applyBorder="1"/>
    <xf numFmtId="166" fontId="6" fillId="0" borderId="25" xfId="1" applyNumberFormat="1" applyFont="1" applyBorder="1" applyAlignment="1">
      <alignment horizontal="left"/>
    </xf>
    <xf numFmtId="3" fontId="6" fillId="0" borderId="0" xfId="1" applyNumberFormat="1" applyFont="1" applyAlignment="1">
      <alignment horizontal="right"/>
    </xf>
    <xf numFmtId="4" fontId="6" fillId="0" borderId="0" xfId="1" applyNumberFormat="1" applyFont="1" applyAlignment="1">
      <alignment horizontal="left"/>
    </xf>
    <xf numFmtId="4" fontId="6" fillId="0" borderId="31" xfId="1" applyNumberFormat="1" applyFont="1" applyBorder="1"/>
    <xf numFmtId="4" fontId="8" fillId="0" borderId="34" xfId="1" applyNumberFormat="1" applyFont="1" applyBorder="1"/>
    <xf numFmtId="166" fontId="6" fillId="0" borderId="31" xfId="1" applyNumberFormat="1" applyFont="1" applyBorder="1" applyAlignment="1">
      <alignment horizontal="left"/>
    </xf>
    <xf numFmtId="3" fontId="8" fillId="0" borderId="0" xfId="1" applyNumberFormat="1" applyFont="1"/>
    <xf numFmtId="4" fontId="8" fillId="0" borderId="0" xfId="1" applyNumberFormat="1" applyFont="1"/>
    <xf numFmtId="0" fontId="10" fillId="0" borderId="0" xfId="1" applyFont="1" applyAlignment="1">
      <alignment horizontal="left" wrapText="1"/>
    </xf>
    <xf numFmtId="0" fontId="20" fillId="0" borderId="0" xfId="1" applyFont="1"/>
    <xf numFmtId="0" fontId="21" fillId="0" borderId="0" xfId="1" applyFont="1"/>
    <xf numFmtId="0" fontId="22" fillId="3" borderId="0" xfId="4" applyFill="1"/>
    <xf numFmtId="0" fontId="23" fillId="5" borderId="0" xfId="4" applyFont="1" applyFill="1" applyAlignment="1">
      <alignment horizontal="right"/>
    </xf>
    <xf numFmtId="0" fontId="1" fillId="3" borderId="0" xfId="1" applyFill="1"/>
    <xf numFmtId="0" fontId="24" fillId="5" borderId="0" xfId="4" applyFont="1" applyFill="1"/>
    <xf numFmtId="0" fontId="24" fillId="5" borderId="0" xfId="4" applyFont="1" applyFill="1" applyAlignment="1">
      <alignment horizontal="right"/>
    </xf>
    <xf numFmtId="0" fontId="24" fillId="3" borderId="0" xfId="4" applyFont="1" applyFill="1"/>
    <xf numFmtId="0" fontId="25" fillId="3" borderId="0" xfId="1" applyFont="1" applyFill="1"/>
    <xf numFmtId="0" fontId="25" fillId="6" borderId="0" xfId="1" applyFont="1" applyFill="1" applyProtection="1">
      <protection hidden="1"/>
    </xf>
    <xf numFmtId="0" fontId="25" fillId="6" borderId="0" xfId="1" applyFont="1" applyFill="1"/>
    <xf numFmtId="0" fontId="26" fillId="5" borderId="0" xfId="4" applyFont="1" applyFill="1"/>
    <xf numFmtId="4" fontId="26" fillId="5" borderId="0" xfId="4" applyNumberFormat="1" applyFont="1" applyFill="1"/>
    <xf numFmtId="0" fontId="25" fillId="6" borderId="0" xfId="1" applyFont="1" applyFill="1" applyProtection="1">
      <protection locked="0" hidden="1"/>
    </xf>
    <xf numFmtId="164" fontId="25" fillId="6" borderId="0" xfId="1" applyNumberFormat="1" applyFont="1" applyFill="1" applyProtection="1">
      <protection hidden="1"/>
    </xf>
    <xf numFmtId="167" fontId="25" fillId="6" borderId="0" xfId="2" applyNumberFormat="1" applyFont="1" applyFill="1"/>
    <xf numFmtId="4" fontId="25" fillId="3" borderId="0" xfId="1" applyNumberFormat="1" applyFont="1" applyFill="1"/>
    <xf numFmtId="2" fontId="1" fillId="3" borderId="0" xfId="1" applyNumberFormat="1" applyFill="1"/>
    <xf numFmtId="4" fontId="24" fillId="5" borderId="0" xfId="4" applyNumberFormat="1" applyFont="1" applyFill="1"/>
    <xf numFmtId="168" fontId="25" fillId="3" borderId="0" xfId="1" applyNumberFormat="1" applyFont="1" applyFill="1"/>
    <xf numFmtId="0" fontId="24" fillId="7" borderId="35" xfId="4" applyFont="1" applyFill="1" applyBorder="1"/>
    <xf numFmtId="0" fontId="24" fillId="5" borderId="36" xfId="4" applyFont="1" applyFill="1" applyBorder="1"/>
    <xf numFmtId="0" fontId="25" fillId="3" borderId="36" xfId="1" applyFont="1" applyFill="1" applyBorder="1"/>
    <xf numFmtId="169" fontId="24" fillId="7" borderId="36" xfId="4" applyNumberFormat="1" applyFont="1" applyFill="1" applyBorder="1"/>
    <xf numFmtId="0" fontId="24" fillId="7" borderId="15" xfId="4" applyFont="1" applyFill="1" applyBorder="1"/>
    <xf numFmtId="0" fontId="27" fillId="3" borderId="0" xfId="1" applyFont="1" applyFill="1" applyProtection="1">
      <protection hidden="1"/>
    </xf>
    <xf numFmtId="0" fontId="2" fillId="3" borderId="0" xfId="1" applyFont="1" applyFill="1" applyProtection="1">
      <protection hidden="1"/>
    </xf>
    <xf numFmtId="0" fontId="24" fillId="7" borderId="37" xfId="4" applyFont="1" applyFill="1" applyBorder="1"/>
    <xf numFmtId="0" fontId="24" fillId="7" borderId="0" xfId="4" applyFont="1" applyFill="1"/>
    <xf numFmtId="0" fontId="24" fillId="7" borderId="17" xfId="4" applyFont="1" applyFill="1" applyBorder="1"/>
    <xf numFmtId="164" fontId="25" fillId="3" borderId="0" xfId="1" applyNumberFormat="1" applyFont="1" applyFill="1" applyProtection="1">
      <protection hidden="1"/>
    </xf>
    <xf numFmtId="164" fontId="1" fillId="3" borderId="0" xfId="1" applyNumberFormat="1" applyFill="1" applyProtection="1">
      <protection hidden="1"/>
    </xf>
    <xf numFmtId="169" fontId="25" fillId="3" borderId="0" xfId="1" applyNumberFormat="1" applyFont="1" applyFill="1"/>
    <xf numFmtId="0" fontId="27" fillId="6" borderId="0" xfId="1" applyFont="1" applyFill="1" applyProtection="1">
      <protection hidden="1"/>
    </xf>
    <xf numFmtId="164" fontId="27" fillId="6" borderId="0" xfId="1" applyNumberFormat="1" applyFont="1" applyFill="1" applyProtection="1">
      <protection hidden="1"/>
    </xf>
    <xf numFmtId="10" fontId="24" fillId="7" borderId="0" xfId="2" applyNumberFormat="1" applyFont="1" applyFill="1" applyBorder="1"/>
    <xf numFmtId="164" fontId="27" fillId="3" borderId="0" xfId="1" applyNumberFormat="1" applyFont="1" applyFill="1" applyProtection="1">
      <protection hidden="1"/>
    </xf>
    <xf numFmtId="164" fontId="2" fillId="3" borderId="0" xfId="1" applyNumberFormat="1" applyFont="1" applyFill="1" applyProtection="1">
      <protection hidden="1"/>
    </xf>
    <xf numFmtId="0" fontId="25" fillId="3" borderId="0" xfId="1" applyFont="1" applyFill="1" applyProtection="1">
      <protection locked="0" hidden="1"/>
    </xf>
    <xf numFmtId="0" fontId="24" fillId="7" borderId="21" xfId="4" applyFont="1" applyFill="1" applyBorder="1"/>
    <xf numFmtId="0" fontId="24" fillId="5" borderId="38" xfId="4" applyFont="1" applyFill="1" applyBorder="1"/>
    <xf numFmtId="0" fontId="25" fillId="3" borderId="38" xfId="1" applyFont="1" applyFill="1" applyBorder="1"/>
    <xf numFmtId="167" fontId="24" fillId="7" borderId="38" xfId="4" applyNumberFormat="1" applyFont="1" applyFill="1" applyBorder="1"/>
    <xf numFmtId="0" fontId="24" fillId="7" borderId="19" xfId="4" applyFont="1" applyFill="1" applyBorder="1"/>
    <xf numFmtId="170" fontId="24" fillId="7" borderId="0" xfId="4" applyNumberFormat="1" applyFont="1" applyFill="1"/>
    <xf numFmtId="0" fontId="28" fillId="5" borderId="39" xfId="4" applyFont="1" applyFill="1" applyBorder="1" applyAlignment="1">
      <alignment horizontal="right"/>
    </xf>
    <xf numFmtId="169" fontId="29" fillId="5" borderId="0" xfId="4" applyNumberFormat="1" applyFont="1" applyFill="1"/>
    <xf numFmtId="168" fontId="24" fillId="5" borderId="0" xfId="4" applyNumberFormat="1" applyFont="1" applyFill="1"/>
    <xf numFmtId="169" fontId="30" fillId="5" borderId="0" xfId="4" applyNumberFormat="1" applyFont="1" applyFill="1"/>
    <xf numFmtId="0" fontId="22" fillId="5" borderId="0" xfId="4" applyFill="1"/>
    <xf numFmtId="4" fontId="22" fillId="5" borderId="0" xfId="4" applyNumberFormat="1" applyFill="1"/>
    <xf numFmtId="168" fontId="22" fillId="5" borderId="0" xfId="4" applyNumberFormat="1" applyFill="1"/>
    <xf numFmtId="0" fontId="1" fillId="3" borderId="0" xfId="1" applyFill="1" applyProtection="1">
      <protection locked="0" hidden="1"/>
    </xf>
    <xf numFmtId="0" fontId="31" fillId="5" borderId="0" xfId="4" applyFont="1" applyFill="1"/>
    <xf numFmtId="0" fontId="32" fillId="5" borderId="0" xfId="4" applyFont="1" applyFill="1"/>
    <xf numFmtId="4" fontId="33" fillId="5" borderId="0" xfId="4" applyNumberFormat="1" applyFont="1" applyFill="1"/>
    <xf numFmtId="0" fontId="34" fillId="5" borderId="0" xfId="4" applyFont="1" applyFill="1"/>
    <xf numFmtId="4" fontId="1" fillId="3" borderId="0" xfId="1" applyNumberFormat="1" applyFill="1"/>
    <xf numFmtId="168" fontId="1" fillId="3" borderId="0" xfId="1" applyNumberFormat="1" applyFill="1"/>
    <xf numFmtId="0" fontId="22" fillId="7" borderId="35" xfId="4" applyFill="1" applyBorder="1"/>
    <xf numFmtId="0" fontId="22" fillId="5" borderId="36" xfId="4" applyFill="1" applyBorder="1"/>
    <xf numFmtId="0" fontId="1" fillId="3" borderId="36" xfId="1" applyFill="1" applyBorder="1"/>
    <xf numFmtId="0" fontId="22" fillId="7" borderId="37" xfId="4" applyFill="1" applyBorder="1"/>
    <xf numFmtId="169" fontId="1" fillId="3" borderId="0" xfId="1" applyNumberFormat="1" applyFill="1"/>
    <xf numFmtId="4" fontId="22" fillId="3" borderId="0" xfId="4" applyNumberFormat="1" applyFill="1"/>
    <xf numFmtId="171" fontId="22" fillId="3" borderId="0" xfId="4" applyNumberFormat="1" applyFill="1"/>
    <xf numFmtId="0" fontId="35" fillId="3" borderId="0" xfId="4" applyFont="1" applyFill="1"/>
    <xf numFmtId="0" fontId="22" fillId="7" borderId="0" xfId="4" applyFill="1"/>
    <xf numFmtId="0" fontId="36" fillId="5" borderId="39" xfId="4" applyFont="1" applyFill="1" applyBorder="1" applyAlignment="1">
      <alignment horizontal="right"/>
    </xf>
    <xf numFmtId="172" fontId="1" fillId="3" borderId="0" xfId="1" applyNumberFormat="1" applyFill="1"/>
    <xf numFmtId="4" fontId="23" fillId="5" borderId="0" xfId="4" applyNumberFormat="1" applyFont="1" applyFill="1" applyAlignment="1">
      <alignment horizontal="right"/>
    </xf>
    <xf numFmtId="4" fontId="24" fillId="5" borderId="0" xfId="4" applyNumberFormat="1" applyFont="1" applyFill="1" applyAlignment="1">
      <alignment horizontal="right"/>
    </xf>
    <xf numFmtId="4" fontId="34" fillId="5" borderId="0" xfId="4" applyNumberFormat="1" applyFont="1" applyFill="1"/>
    <xf numFmtId="4" fontId="35" fillId="3" borderId="0" xfId="4" applyNumberFormat="1" applyFont="1" applyFill="1"/>
    <xf numFmtId="170" fontId="22" fillId="7" borderId="0" xfId="4" applyNumberFormat="1" applyFill="1"/>
    <xf numFmtId="4" fontId="36" fillId="5" borderId="39" xfId="4" applyNumberFormat="1" applyFont="1" applyFill="1" applyBorder="1" applyAlignment="1">
      <alignment horizontal="right"/>
    </xf>
    <xf numFmtId="169" fontId="37" fillId="5" borderId="0" xfId="4" applyNumberFormat="1" applyFont="1" applyFill="1"/>
    <xf numFmtId="0" fontId="38" fillId="5" borderId="0" xfId="4" applyFont="1" applyFill="1"/>
    <xf numFmtId="4" fontId="38" fillId="5" borderId="0" xfId="4" applyNumberFormat="1" applyFont="1" applyFill="1"/>
    <xf numFmtId="168" fontId="38" fillId="5" borderId="0" xfId="4" applyNumberFormat="1" applyFont="1" applyFill="1"/>
    <xf numFmtId="0" fontId="1" fillId="0" borderId="0" xfId="1"/>
    <xf numFmtId="4" fontId="22" fillId="7" borderId="0" xfId="4" applyNumberFormat="1" applyFill="1"/>
    <xf numFmtId="0" fontId="3" fillId="0" borderId="0" xfId="5" applyFont="1"/>
    <xf numFmtId="0" fontId="4" fillId="0" borderId="0" xfId="5" applyFont="1" applyAlignment="1">
      <alignment horizontal="right"/>
    </xf>
    <xf numFmtId="0" fontId="5" fillId="0" borderId="0" xfId="5" applyFont="1" applyAlignment="1">
      <alignment wrapText="1"/>
    </xf>
    <xf numFmtId="0" fontId="3" fillId="0" borderId="0" xfId="5" applyFont="1" applyAlignment="1">
      <alignment horizontal="right"/>
    </xf>
    <xf numFmtId="0" fontId="6" fillId="0" borderId="1" xfId="5" applyFont="1" applyBorder="1"/>
    <xf numFmtId="0" fontId="7" fillId="0" borderId="0" xfId="5" applyFont="1"/>
    <xf numFmtId="9" fontId="3" fillId="0" borderId="0" xfId="6" applyFont="1"/>
    <xf numFmtId="1" fontId="3" fillId="0" borderId="0" xfId="5" applyNumberFormat="1" applyFont="1"/>
    <xf numFmtId="0" fontId="8" fillId="0" borderId="1" xfId="5" applyFont="1" applyBorder="1"/>
    <xf numFmtId="0" fontId="9" fillId="0" borderId="0" xfId="5" applyFont="1" applyAlignment="1">
      <alignment vertical="center"/>
    </xf>
    <xf numFmtId="0" fontId="3" fillId="0" borderId="0" xfId="5" applyFont="1" applyAlignment="1">
      <alignment horizontal="center"/>
    </xf>
    <xf numFmtId="0" fontId="10" fillId="0" borderId="0" xfId="5" applyFont="1"/>
    <xf numFmtId="0" fontId="6" fillId="0" borderId="0" xfId="5" applyFont="1"/>
    <xf numFmtId="0" fontId="6" fillId="0" borderId="1" xfId="5" applyFont="1" applyBorder="1" applyAlignment="1">
      <alignment horizontal="right"/>
    </xf>
    <xf numFmtId="165" fontId="3" fillId="0" borderId="0" xfId="5" applyNumberFormat="1" applyFont="1"/>
    <xf numFmtId="0" fontId="4" fillId="0" borderId="1" xfId="5" applyFont="1" applyBorder="1" applyAlignment="1">
      <alignment horizontal="right"/>
    </xf>
    <xf numFmtId="3" fontId="12" fillId="0" borderId="1" xfId="5" applyNumberFormat="1" applyFont="1" applyBorder="1" applyAlignment="1">
      <alignment horizontal="right"/>
    </xf>
    <xf numFmtId="0" fontId="4" fillId="0" borderId="1" xfId="5" applyFont="1" applyBorder="1"/>
    <xf numFmtId="165" fontId="6" fillId="0" borderId="0" xfId="5" applyNumberFormat="1" applyFont="1"/>
    <xf numFmtId="0" fontId="6" fillId="0" borderId="0" xfId="5" applyFont="1" applyAlignment="1">
      <alignment horizontal="right"/>
    </xf>
    <xf numFmtId="3" fontId="8" fillId="0" borderId="0" xfId="5" applyNumberFormat="1" applyFont="1" applyAlignment="1">
      <alignment horizontal="right"/>
    </xf>
    <xf numFmtId="0" fontId="6" fillId="2" borderId="3" xfId="5" applyFont="1" applyFill="1" applyBorder="1" applyAlignment="1">
      <alignment horizontal="left"/>
    </xf>
    <xf numFmtId="0" fontId="6" fillId="2" borderId="4" xfId="5" applyFont="1" applyFill="1" applyBorder="1"/>
    <xf numFmtId="0" fontId="6" fillId="2" borderId="5" xfId="5" applyFont="1" applyFill="1" applyBorder="1" applyAlignment="1">
      <alignment horizontal="center"/>
    </xf>
    <xf numFmtId="0" fontId="6" fillId="2" borderId="7" xfId="5" applyFont="1" applyFill="1" applyBorder="1" applyAlignment="1">
      <alignment horizontal="center"/>
    </xf>
    <xf numFmtId="0" fontId="6" fillId="2" borderId="8" xfId="5" applyFont="1" applyFill="1" applyBorder="1" applyAlignment="1">
      <alignment horizontal="center" wrapText="1"/>
    </xf>
    <xf numFmtId="0" fontId="6" fillId="2" borderId="9" xfId="5" applyFont="1" applyFill="1" applyBorder="1" applyAlignment="1">
      <alignment horizontal="center"/>
    </xf>
    <xf numFmtId="0" fontId="3" fillId="0" borderId="10" xfId="5" applyFont="1" applyBorder="1" applyAlignment="1">
      <alignment horizontal="center"/>
    </xf>
    <xf numFmtId="0" fontId="3" fillId="3" borderId="11" xfId="5" applyFont="1" applyFill="1" applyBorder="1"/>
    <xf numFmtId="0" fontId="3" fillId="3" borderId="12" xfId="5" applyFont="1" applyFill="1" applyBorder="1"/>
    <xf numFmtId="4" fontId="3" fillId="0" borderId="13" xfId="5" applyNumberFormat="1" applyFont="1" applyBorder="1" applyAlignment="1">
      <alignment wrapText="1"/>
    </xf>
    <xf numFmtId="4" fontId="3" fillId="0" borderId="14" xfId="5" applyNumberFormat="1" applyFont="1" applyBorder="1" applyAlignment="1">
      <alignment wrapText="1"/>
    </xf>
    <xf numFmtId="3" fontId="3" fillId="0" borderId="0" xfId="5" applyNumberFormat="1" applyFont="1"/>
    <xf numFmtId="2" fontId="3" fillId="0" borderId="0" xfId="5" applyNumberFormat="1" applyFont="1"/>
    <xf numFmtId="0" fontId="3" fillId="0" borderId="13" xfId="5" applyFont="1" applyBorder="1" applyAlignment="1">
      <alignment horizontal="center"/>
    </xf>
    <xf numFmtId="0" fontId="3" fillId="0" borderId="20" xfId="5" applyFont="1" applyBorder="1"/>
    <xf numFmtId="0" fontId="3" fillId="0" borderId="21" xfId="5" applyFont="1" applyBorder="1"/>
    <xf numFmtId="0" fontId="3" fillId="0" borderId="1" xfId="5" applyFont="1" applyBorder="1"/>
    <xf numFmtId="0" fontId="3" fillId="0" borderId="11" xfId="5" applyFont="1" applyBorder="1"/>
    <xf numFmtId="0" fontId="6" fillId="2" borderId="10" xfId="5" applyFont="1" applyFill="1" applyBorder="1" applyAlignment="1">
      <alignment horizontal="center"/>
    </xf>
    <xf numFmtId="0" fontId="6" fillId="2" borderId="12" xfId="5" applyFont="1" applyFill="1" applyBorder="1"/>
    <xf numFmtId="4" fontId="8" fillId="2" borderId="10" xfId="5" applyNumberFormat="1" applyFont="1" applyFill="1" applyBorder="1" applyAlignment="1">
      <alignment horizontal="right"/>
    </xf>
    <xf numFmtId="4" fontId="8" fillId="2" borderId="23" xfId="5" applyNumberFormat="1" applyFont="1" applyFill="1" applyBorder="1" applyAlignment="1">
      <alignment horizontal="right"/>
    </xf>
    <xf numFmtId="4" fontId="6" fillId="2" borderId="24" xfId="5" applyNumberFormat="1" applyFont="1" applyFill="1" applyBorder="1" applyAlignment="1">
      <alignment horizontal="right"/>
    </xf>
    <xf numFmtId="0" fontId="3" fillId="2" borderId="23" xfId="5" applyFont="1" applyFill="1" applyBorder="1"/>
    <xf numFmtId="0" fontId="6" fillId="3" borderId="25" xfId="5" applyFont="1" applyFill="1" applyBorder="1" applyAlignment="1">
      <alignment horizontal="center"/>
    </xf>
    <xf numFmtId="0" fontId="6" fillId="3" borderId="0" xfId="5" applyFont="1" applyFill="1"/>
    <xf numFmtId="4" fontId="6" fillId="3" borderId="10" xfId="5" applyNumberFormat="1" applyFont="1" applyFill="1" applyBorder="1" applyAlignment="1">
      <alignment horizontal="right"/>
    </xf>
    <xf numFmtId="4" fontId="6" fillId="3" borderId="23" xfId="5" applyNumberFormat="1" applyFont="1" applyFill="1" applyBorder="1" applyAlignment="1">
      <alignment horizontal="right"/>
    </xf>
    <xf numFmtId="4" fontId="6" fillId="3" borderId="24" xfId="5" applyNumberFormat="1" applyFont="1" applyFill="1" applyBorder="1" applyAlignment="1">
      <alignment horizontal="right"/>
    </xf>
    <xf numFmtId="0" fontId="3" fillId="3" borderId="26" xfId="5" applyFont="1" applyFill="1" applyBorder="1"/>
    <xf numFmtId="0" fontId="6" fillId="2" borderId="10" xfId="5" applyFont="1" applyFill="1" applyBorder="1" applyAlignment="1">
      <alignment horizontal="left"/>
    </xf>
    <xf numFmtId="0" fontId="6" fillId="2" borderId="27" xfId="5" applyFont="1" applyFill="1" applyBorder="1" applyAlignment="1">
      <alignment horizontal="center"/>
    </xf>
    <xf numFmtId="0" fontId="6" fillId="2" borderId="22" xfId="5" applyFont="1" applyFill="1" applyBorder="1" applyAlignment="1">
      <alignment horizontal="center"/>
    </xf>
    <xf numFmtId="0" fontId="6" fillId="2" borderId="19" xfId="5" applyFont="1" applyFill="1" applyBorder="1" applyAlignment="1">
      <alignment horizontal="center" wrapText="1"/>
    </xf>
    <xf numFmtId="0" fontId="6" fillId="2" borderId="23" xfId="5" applyFont="1" applyFill="1" applyBorder="1" applyAlignment="1">
      <alignment horizontal="center"/>
    </xf>
    <xf numFmtId="4" fontId="16" fillId="0" borderId="13" xfId="5" applyNumberFormat="1" applyFont="1" applyBorder="1" applyAlignment="1">
      <alignment vertical="center" wrapText="1"/>
    </xf>
    <xf numFmtId="4" fontId="16" fillId="0" borderId="28" xfId="5" applyNumberFormat="1" applyFont="1" applyBorder="1" applyAlignment="1">
      <alignment vertical="center" wrapText="1"/>
    </xf>
    <xf numFmtId="4" fontId="3" fillId="0" borderId="15" xfId="5" applyNumberFormat="1" applyFont="1" applyBorder="1" applyAlignment="1">
      <alignment horizontal="center" vertical="center" wrapText="1"/>
    </xf>
    <xf numFmtId="4" fontId="3" fillId="0" borderId="24" xfId="5" applyNumberFormat="1" applyFont="1" applyBorder="1" applyAlignment="1">
      <alignment vertical="center" wrapText="1"/>
    </xf>
    <xf numFmtId="0" fontId="6" fillId="4" borderId="31" xfId="5" applyFont="1" applyFill="1" applyBorder="1" applyAlignment="1">
      <alignment horizontal="left"/>
    </xf>
    <xf numFmtId="0" fontId="6" fillId="4" borderId="2" xfId="5" applyFont="1" applyFill="1" applyBorder="1"/>
    <xf numFmtId="4" fontId="6" fillId="4" borderId="41" xfId="5" applyNumberFormat="1" applyFont="1" applyFill="1" applyBorder="1" applyAlignment="1">
      <alignment horizontal="right"/>
    </xf>
    <xf numFmtId="0" fontId="3" fillId="4" borderId="34" xfId="5" applyFont="1" applyFill="1" applyBorder="1"/>
    <xf numFmtId="0" fontId="6" fillId="0" borderId="0" xfId="5" applyFont="1" applyAlignment="1">
      <alignment horizontal="left"/>
    </xf>
    <xf numFmtId="4" fontId="6" fillId="0" borderId="25" xfId="5" applyNumberFormat="1" applyFont="1" applyBorder="1" applyAlignment="1">
      <alignment horizontal="right"/>
    </xf>
    <xf numFmtId="4" fontId="6" fillId="0" borderId="26" xfId="5" applyNumberFormat="1" applyFont="1" applyBorder="1" applyAlignment="1">
      <alignment horizontal="right"/>
    </xf>
    <xf numFmtId="4" fontId="6" fillId="0" borderId="0" xfId="5" applyNumberFormat="1" applyFont="1" applyAlignment="1">
      <alignment horizontal="right"/>
    </xf>
    <xf numFmtId="0" fontId="6" fillId="0" borderId="0" xfId="5" applyFont="1" applyAlignment="1">
      <alignment horizontal="left" wrapText="1"/>
    </xf>
    <xf numFmtId="9" fontId="8" fillId="0" borderId="0" xfId="5" applyNumberFormat="1" applyFont="1" applyAlignment="1">
      <alignment horizontal="left"/>
    </xf>
    <xf numFmtId="4" fontId="3" fillId="0" borderId="25" xfId="5" applyNumberFormat="1" applyFont="1" applyBorder="1" applyAlignment="1">
      <alignment horizontal="right"/>
    </xf>
    <xf numFmtId="166" fontId="8" fillId="0" borderId="25" xfId="5" applyNumberFormat="1" applyFont="1" applyBorder="1" applyAlignment="1">
      <alignment horizontal="left"/>
    </xf>
    <xf numFmtId="4" fontId="6" fillId="0" borderId="0" xfId="5" applyNumberFormat="1" applyFont="1" applyAlignment="1">
      <alignment horizontal="left"/>
    </xf>
    <xf numFmtId="166" fontId="8" fillId="0" borderId="31" xfId="5" applyNumberFormat="1" applyFont="1" applyBorder="1" applyAlignment="1">
      <alignment horizontal="left"/>
    </xf>
    <xf numFmtId="4" fontId="8" fillId="0" borderId="34" xfId="5" applyNumberFormat="1" applyFont="1" applyBorder="1"/>
    <xf numFmtId="4" fontId="8" fillId="0" borderId="0" xfId="5" applyNumberFormat="1" applyFont="1"/>
    <xf numFmtId="0" fontId="10" fillId="0" borderId="0" xfId="5" applyFont="1" applyAlignment="1">
      <alignment horizontal="left" wrapText="1"/>
    </xf>
    <xf numFmtId="0" fontId="19" fillId="0" borderId="0" xfId="5" applyFont="1" applyAlignment="1">
      <alignment vertical="top" wrapText="1"/>
    </xf>
    <xf numFmtId="0" fontId="20" fillId="0" borderId="0" xfId="5" applyFont="1"/>
    <xf numFmtId="0" fontId="21" fillId="0" borderId="0" xfId="5" applyFont="1"/>
    <xf numFmtId="4" fontId="24" fillId="3" borderId="0" xfId="4" applyNumberFormat="1" applyFont="1" applyFill="1"/>
    <xf numFmtId="0" fontId="3" fillId="0" borderId="14" xfId="1" applyFont="1" applyBorder="1" applyAlignment="1">
      <alignment vertical="center" wrapText="1"/>
    </xf>
    <xf numFmtId="0" fontId="3" fillId="0" borderId="14" xfId="1" applyFont="1" applyBorder="1" applyAlignment="1">
      <alignment horizontal="center" vertical="center" wrapText="1"/>
    </xf>
    <xf numFmtId="0" fontId="6" fillId="3" borderId="0" xfId="1" applyFont="1" applyFill="1"/>
    <xf numFmtId="4" fontId="18" fillId="4" borderId="34" xfId="1" applyNumberFormat="1" applyFont="1" applyFill="1" applyBorder="1" applyAlignment="1">
      <alignment horizontal="right"/>
    </xf>
    <xf numFmtId="0" fontId="40" fillId="0" borderId="14" xfId="5" applyFont="1" applyBorder="1" applyAlignment="1">
      <alignment vertical="center" wrapText="1"/>
    </xf>
    <xf numFmtId="4" fontId="24" fillId="7" borderId="0" xfId="4" applyNumberFormat="1" applyFont="1" applyFill="1"/>
    <xf numFmtId="4" fontId="24" fillId="0" borderId="0" xfId="4" applyNumberFormat="1" applyFont="1"/>
    <xf numFmtId="0" fontId="41" fillId="3" borderId="0" xfId="4" applyFont="1" applyFill="1"/>
    <xf numFmtId="0" fontId="42" fillId="5" borderId="0" xfId="4" applyFont="1" applyFill="1" applyAlignment="1">
      <alignment horizontal="right"/>
    </xf>
    <xf numFmtId="0" fontId="0" fillId="3" borderId="0" xfId="1" applyFont="1" applyFill="1"/>
    <xf numFmtId="0" fontId="43" fillId="5" borderId="0" xfId="4" applyFont="1" applyFill="1"/>
    <xf numFmtId="0" fontId="43" fillId="5" borderId="0" xfId="4" applyFont="1" applyFill="1" applyAlignment="1">
      <alignment horizontal="right"/>
    </xf>
    <xf numFmtId="0" fontId="44" fillId="5" borderId="0" xfId="4" applyFont="1" applyFill="1"/>
    <xf numFmtId="0" fontId="45" fillId="5" borderId="0" xfId="4" applyFont="1" applyFill="1"/>
    <xf numFmtId="4" fontId="41" fillId="5" borderId="0" xfId="4" applyNumberFormat="1" applyFont="1" applyFill="1"/>
    <xf numFmtId="0" fontId="46" fillId="3" borderId="0" xfId="4" applyFont="1" applyFill="1"/>
    <xf numFmtId="0" fontId="41" fillId="7" borderId="35" xfId="4" applyFont="1" applyFill="1" applyBorder="1"/>
    <xf numFmtId="0" fontId="41" fillId="5" borderId="36" xfId="4" applyFont="1" applyFill="1" applyBorder="1"/>
    <xf numFmtId="0" fontId="0" fillId="3" borderId="36" xfId="1" applyFont="1" applyFill="1" applyBorder="1"/>
    <xf numFmtId="169" fontId="42" fillId="7" borderId="36" xfId="4" applyNumberFormat="1" applyFont="1" applyFill="1" applyBorder="1"/>
    <xf numFmtId="0" fontId="41" fillId="7" borderId="15" xfId="4" applyFont="1" applyFill="1" applyBorder="1"/>
    <xf numFmtId="0" fontId="41" fillId="7" borderId="37" xfId="4" applyFont="1" applyFill="1" applyBorder="1"/>
    <xf numFmtId="0" fontId="41" fillId="5" borderId="0" xfId="4" applyFont="1" applyFill="1"/>
    <xf numFmtId="169" fontId="42" fillId="7" borderId="0" xfId="4" applyNumberFormat="1" applyFont="1" applyFill="1" applyAlignment="1">
      <alignment horizontal="right"/>
    </xf>
    <xf numFmtId="0" fontId="41" fillId="7" borderId="17" xfId="4" applyFont="1" applyFill="1" applyBorder="1"/>
    <xf numFmtId="0" fontId="41" fillId="7" borderId="0" xfId="4" applyFont="1" applyFill="1"/>
    <xf numFmtId="4" fontId="41" fillId="7" borderId="0" xfId="4" applyNumberFormat="1" applyFont="1" applyFill="1"/>
    <xf numFmtId="4" fontId="46" fillId="7" borderId="0" xfId="4" applyNumberFormat="1" applyFont="1" applyFill="1"/>
    <xf numFmtId="0" fontId="46" fillId="7" borderId="17" xfId="4" applyFont="1" applyFill="1" applyBorder="1"/>
    <xf numFmtId="10" fontId="41" fillId="7" borderId="0" xfId="2" applyNumberFormat="1" applyFont="1" applyFill="1"/>
    <xf numFmtId="3" fontId="41" fillId="7" borderId="0" xfId="4" applyNumberFormat="1" applyFont="1" applyFill="1"/>
    <xf numFmtId="0" fontId="41" fillId="7" borderId="21" xfId="4" applyFont="1" applyFill="1" applyBorder="1"/>
    <xf numFmtId="0" fontId="41" fillId="5" borderId="38" xfId="4" applyFont="1" applyFill="1" applyBorder="1"/>
    <xf numFmtId="0" fontId="0" fillId="3" borderId="38" xfId="1" applyFont="1" applyFill="1" applyBorder="1"/>
    <xf numFmtId="170" fontId="41" fillId="7" borderId="38" xfId="4" applyNumberFormat="1" applyFont="1" applyFill="1" applyBorder="1"/>
    <xf numFmtId="0" fontId="41" fillId="7" borderId="19" xfId="4" applyFont="1" applyFill="1" applyBorder="1"/>
    <xf numFmtId="0" fontId="47" fillId="3" borderId="0" xfId="4" applyFont="1" applyFill="1"/>
    <xf numFmtId="170" fontId="41" fillId="7" borderId="0" xfId="4" applyNumberFormat="1" applyFont="1" applyFill="1"/>
    <xf numFmtId="0" fontId="48" fillId="5" borderId="39" xfId="4" applyFont="1" applyFill="1" applyBorder="1" applyAlignment="1">
      <alignment horizontal="right"/>
    </xf>
    <xf numFmtId="0" fontId="48" fillId="5" borderId="0" xfId="4" applyFont="1" applyFill="1" applyAlignment="1">
      <alignment horizontal="right"/>
    </xf>
    <xf numFmtId="169" fontId="49" fillId="5" borderId="0" xfId="4" applyNumberFormat="1" applyFont="1" applyFill="1"/>
    <xf numFmtId="0" fontId="50" fillId="5" borderId="0" xfId="4" applyFont="1" applyFill="1"/>
    <xf numFmtId="4" fontId="50" fillId="5" borderId="0" xfId="4" applyNumberFormat="1" applyFont="1" applyFill="1"/>
    <xf numFmtId="168" fontId="50" fillId="5" borderId="0" xfId="4" applyNumberFormat="1" applyFont="1" applyFill="1"/>
    <xf numFmtId="2" fontId="0" fillId="3" borderId="0" xfId="1" applyNumberFormat="1" applyFont="1" applyFill="1"/>
    <xf numFmtId="169" fontId="49" fillId="5" borderId="38" xfId="4" applyNumberFormat="1" applyFont="1" applyFill="1" applyBorder="1"/>
    <xf numFmtId="0" fontId="50" fillId="5" borderId="38" xfId="4" applyFont="1" applyFill="1" applyBorder="1"/>
    <xf numFmtId="4" fontId="50" fillId="5" borderId="38" xfId="4" applyNumberFormat="1" applyFont="1" applyFill="1" applyBorder="1"/>
    <xf numFmtId="168" fontId="50" fillId="5" borderId="38" xfId="4" applyNumberFormat="1" applyFont="1" applyFill="1" applyBorder="1"/>
    <xf numFmtId="169" fontId="51" fillId="5" borderId="0" xfId="4" applyNumberFormat="1" applyFont="1" applyFill="1"/>
    <xf numFmtId="168" fontId="41" fillId="5" borderId="0" xfId="4" applyNumberFormat="1" applyFont="1" applyFill="1"/>
    <xf numFmtId="169" fontId="52" fillId="5" borderId="40" xfId="4" applyNumberFormat="1" applyFont="1" applyFill="1" applyBorder="1"/>
    <xf numFmtId="0" fontId="42" fillId="5" borderId="40" xfId="4" applyFont="1" applyFill="1" applyBorder="1"/>
    <xf numFmtId="4" fontId="42" fillId="5" borderId="40" xfId="4" applyNumberFormat="1" applyFont="1" applyFill="1" applyBorder="1"/>
    <xf numFmtId="168" fontId="42" fillId="5" borderId="40" xfId="4" applyNumberFormat="1" applyFont="1" applyFill="1" applyBorder="1"/>
    <xf numFmtId="0" fontId="53" fillId="3" borderId="0" xfId="1" applyFont="1" applyFill="1"/>
    <xf numFmtId="2" fontId="53" fillId="3" borderId="0" xfId="1" applyNumberFormat="1" applyFont="1" applyFill="1"/>
    <xf numFmtId="0" fontId="53" fillId="0" borderId="0" xfId="1" applyFont="1"/>
    <xf numFmtId="169" fontId="51" fillId="5" borderId="36" xfId="4" applyNumberFormat="1" applyFont="1" applyFill="1" applyBorder="1"/>
    <xf numFmtId="4" fontId="41" fillId="5" borderId="36" xfId="4" applyNumberFormat="1" applyFont="1" applyFill="1" applyBorder="1"/>
    <xf numFmtId="168" fontId="41" fillId="5" borderId="36" xfId="4" applyNumberFormat="1" applyFont="1" applyFill="1" applyBorder="1"/>
    <xf numFmtId="4" fontId="0" fillId="3" borderId="0" xfId="1" applyNumberFormat="1" applyFont="1" applyFill="1"/>
    <xf numFmtId="168" fontId="0" fillId="3" borderId="0" xfId="1" applyNumberFormat="1" applyFont="1" applyFill="1"/>
    <xf numFmtId="169" fontId="41" fillId="7" borderId="36" xfId="4" applyNumberFormat="1" applyFont="1" applyFill="1" applyBorder="1"/>
    <xf numFmtId="164" fontId="0" fillId="3" borderId="0" xfId="1" applyNumberFormat="1" applyFont="1" applyFill="1" applyProtection="1">
      <protection hidden="1"/>
    </xf>
    <xf numFmtId="169" fontId="0" fillId="3" borderId="0" xfId="1" applyNumberFormat="1" applyFont="1" applyFill="1"/>
    <xf numFmtId="171" fontId="41" fillId="3" borderId="0" xfId="4" applyNumberFormat="1" applyFont="1" applyFill="1"/>
    <xf numFmtId="168" fontId="43" fillId="5" borderId="0" xfId="4" applyNumberFormat="1" applyFont="1" applyFill="1"/>
    <xf numFmtId="4" fontId="16" fillId="0" borderId="13" xfId="5" applyNumberFormat="1" applyFont="1" applyBorder="1" applyAlignment="1">
      <alignment horizontal="right" vertical="center" wrapText="1"/>
    </xf>
    <xf numFmtId="4" fontId="16" fillId="0" borderId="28" xfId="5" applyNumberFormat="1" applyFont="1" applyBorder="1" applyAlignment="1">
      <alignment horizontal="right" vertical="center" wrapText="1"/>
    </xf>
    <xf numFmtId="4" fontId="3" fillId="0" borderId="0" xfId="5" applyNumberFormat="1" applyFont="1"/>
    <xf numFmtId="4" fontId="3" fillId="0" borderId="13" xfId="8" applyNumberFormat="1" applyFont="1" applyBorder="1" applyAlignment="1">
      <alignment horizontal="right" wrapText="1"/>
    </xf>
    <xf numFmtId="4" fontId="3" fillId="0" borderId="14" xfId="8" applyNumberFormat="1" applyFont="1" applyBorder="1" applyAlignment="1">
      <alignment horizontal="right" wrapText="1"/>
    </xf>
    <xf numFmtId="0" fontId="15" fillId="0" borderId="22" xfId="5" applyFont="1" applyBorder="1" applyAlignment="1">
      <alignment horizontal="center" vertical="center" wrapText="1"/>
    </xf>
    <xf numFmtId="4" fontId="18" fillId="4" borderId="31" xfId="5" applyNumberFormat="1" applyFont="1" applyFill="1" applyBorder="1" applyAlignment="1">
      <alignment horizontal="right"/>
    </xf>
    <xf numFmtId="4" fontId="18" fillId="4" borderId="34" xfId="5" applyNumberFormat="1" applyFont="1" applyFill="1" applyBorder="1" applyAlignment="1">
      <alignment horizontal="right"/>
    </xf>
    <xf numFmtId="4" fontId="16" fillId="0" borderId="14" xfId="5" applyNumberFormat="1" applyFont="1" applyBorder="1" applyAlignment="1">
      <alignment vertical="center" wrapText="1"/>
    </xf>
    <xf numFmtId="164" fontId="8" fillId="0" borderId="1" xfId="5" applyNumberFormat="1" applyFont="1" applyFill="1" applyBorder="1" applyAlignment="1">
      <alignment horizontal="right"/>
    </xf>
    <xf numFmtId="4" fontId="3" fillId="0" borderId="13" xfId="5" applyNumberFormat="1" applyFont="1" applyFill="1" applyBorder="1" applyAlignment="1">
      <alignment wrapText="1"/>
    </xf>
    <xf numFmtId="4" fontId="3" fillId="0" borderId="14" xfId="5" applyNumberFormat="1" applyFont="1" applyFill="1" applyBorder="1" applyAlignment="1">
      <alignment wrapText="1"/>
    </xf>
    <xf numFmtId="4" fontId="3" fillId="0" borderId="0" xfId="1" applyNumberFormat="1" applyFont="1"/>
    <xf numFmtId="4" fontId="3" fillId="0" borderId="13" xfId="5" applyNumberFormat="1" applyFont="1" applyBorder="1" applyAlignment="1">
      <alignment horizontal="center" vertical="center" wrapText="1"/>
    </xf>
    <xf numFmtId="0" fontId="3" fillId="0" borderId="14" xfId="1" applyFont="1" applyFill="1" applyBorder="1" applyAlignment="1">
      <alignment horizontal="center" vertical="center" wrapText="1"/>
    </xf>
    <xf numFmtId="4" fontId="3" fillId="0" borderId="13" xfId="1" applyNumberFormat="1" applyFont="1" applyFill="1" applyBorder="1" applyAlignment="1">
      <alignment wrapText="1"/>
    </xf>
    <xf numFmtId="4" fontId="3" fillId="0" borderId="14" xfId="1" applyNumberFormat="1" applyFont="1" applyFill="1" applyBorder="1" applyAlignment="1">
      <alignment wrapText="1"/>
    </xf>
    <xf numFmtId="0" fontId="6" fillId="0" borderId="0" xfId="1" applyFont="1" applyAlignment="1">
      <alignment horizontal="left" wrapText="1"/>
    </xf>
    <xf numFmtId="0" fontId="10" fillId="0" borderId="0" xfId="1" applyFont="1" applyAlignment="1">
      <alignment horizontal="left" wrapText="1"/>
    </xf>
    <xf numFmtId="0" fontId="19" fillId="0" borderId="0" xfId="1" applyFont="1" applyAlignment="1">
      <alignment vertical="top" wrapText="1"/>
    </xf>
    <xf numFmtId="4" fontId="15" fillId="0" borderId="15" xfId="1" applyNumberFormat="1" applyFont="1" applyBorder="1" applyAlignment="1">
      <alignment horizontal="center" vertical="center" wrapText="1"/>
    </xf>
    <xf numFmtId="4" fontId="15" fillId="0" borderId="17" xfId="1" applyNumberFormat="1" applyFont="1" applyBorder="1" applyAlignment="1">
      <alignment horizontal="center" vertical="center" wrapText="1"/>
    </xf>
    <xf numFmtId="4" fontId="15" fillId="0" borderId="19" xfId="1" applyNumberFormat="1" applyFont="1" applyBorder="1" applyAlignment="1">
      <alignment horizontal="center" vertical="center" wrapText="1"/>
    </xf>
    <xf numFmtId="0" fontId="3" fillId="0" borderId="1" xfId="1" applyFont="1" applyBorder="1" applyAlignment="1"/>
    <xf numFmtId="0" fontId="3" fillId="0" borderId="11" xfId="1" applyFont="1" applyBorder="1" applyAlignment="1"/>
    <xf numFmtId="0" fontId="17" fillId="3" borderId="16"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0" borderId="12" xfId="1" applyFont="1" applyBorder="1" applyAlignment="1"/>
    <xf numFmtId="4" fontId="3" fillId="0" borderId="15" xfId="1" applyNumberFormat="1" applyFont="1" applyBorder="1" applyAlignment="1">
      <alignment horizontal="center" vertical="center" wrapText="1"/>
    </xf>
    <xf numFmtId="4" fontId="3" fillId="0" borderId="17" xfId="1" applyNumberFormat="1" applyFont="1" applyBorder="1" applyAlignment="1">
      <alignment horizontal="center" vertical="center" wrapText="1"/>
    </xf>
    <xf numFmtId="0" fontId="5" fillId="0" borderId="0" xfId="1" applyFont="1" applyAlignment="1">
      <alignment horizontal="center" wrapText="1"/>
    </xf>
    <xf numFmtId="14" fontId="3" fillId="0" borderId="42" xfId="1" applyNumberFormat="1" applyFont="1" applyBorder="1" applyAlignment="1">
      <alignment horizontal="center"/>
    </xf>
    <xf numFmtId="14" fontId="3" fillId="0" borderId="43" xfId="1" applyNumberFormat="1" applyFont="1" applyBorder="1" applyAlignment="1">
      <alignment horizontal="center"/>
    </xf>
    <xf numFmtId="0" fontId="3" fillId="0" borderId="42" xfId="3" applyFont="1" applyBorder="1" applyAlignment="1">
      <alignment horizontal="center"/>
    </xf>
    <xf numFmtId="0" fontId="3" fillId="0" borderId="43" xfId="3" applyFont="1" applyBorder="1" applyAlignment="1">
      <alignment horizontal="center"/>
    </xf>
    <xf numFmtId="0" fontId="3" fillId="0" borderId="15" xfId="1" applyFont="1" applyBorder="1" applyAlignment="1">
      <alignment horizontal="center" vertical="center"/>
    </xf>
    <xf numFmtId="0" fontId="3" fillId="0" borderId="17" xfId="1" applyFont="1" applyBorder="1" applyAlignment="1">
      <alignment horizontal="center" vertical="center"/>
    </xf>
    <xf numFmtId="0" fontId="3" fillId="0" borderId="19" xfId="1" applyFont="1" applyBorder="1" applyAlignment="1">
      <alignment horizontal="center" vertical="center"/>
    </xf>
    <xf numFmtId="0" fontId="39" fillId="0" borderId="0" xfId="5" applyFont="1" applyAlignment="1">
      <alignment horizontal="center" wrapText="1"/>
    </xf>
    <xf numFmtId="0" fontId="19" fillId="0" borderId="0" xfId="5" applyFont="1" applyAlignment="1">
      <alignment horizontal="left" vertical="top" wrapText="1"/>
    </xf>
    <xf numFmtId="0" fontId="15" fillId="0" borderId="1" xfId="5" applyFont="1" applyBorder="1" applyAlignment="1"/>
    <xf numFmtId="0" fontId="15" fillId="0" borderId="11" xfId="5" applyFont="1" applyBorder="1" applyAlignment="1"/>
    <xf numFmtId="0" fontId="17" fillId="3" borderId="16" xfId="5" applyFont="1" applyFill="1" applyBorder="1" applyAlignment="1">
      <alignment horizontal="center" vertical="center" wrapText="1"/>
    </xf>
    <xf numFmtId="0" fontId="3" fillId="3" borderId="18" xfId="5" applyFont="1" applyFill="1" applyBorder="1" applyAlignment="1">
      <alignment horizontal="center" vertical="center" wrapText="1"/>
    </xf>
    <xf numFmtId="0" fontId="3" fillId="3" borderId="22" xfId="5" applyFont="1" applyFill="1" applyBorder="1" applyAlignment="1">
      <alignment horizontal="center" vertical="center" wrapText="1"/>
    </xf>
    <xf numFmtId="4" fontId="3" fillId="0" borderId="15" xfId="5" applyNumberFormat="1" applyFont="1" applyBorder="1" applyAlignment="1">
      <alignment horizontal="center" vertical="center" wrapText="1"/>
    </xf>
    <xf numFmtId="4" fontId="3" fillId="0" borderId="17" xfId="5" applyNumberFormat="1" applyFont="1" applyBorder="1" applyAlignment="1">
      <alignment horizontal="center" vertical="center" wrapText="1"/>
    </xf>
    <xf numFmtId="0" fontId="3" fillId="0" borderId="11" xfId="5" applyFont="1" applyBorder="1" applyAlignment="1"/>
    <xf numFmtId="0" fontId="3" fillId="0" borderId="23" xfId="5" applyFont="1" applyBorder="1" applyAlignment="1"/>
    <xf numFmtId="0" fontId="6" fillId="0" borderId="0" xfId="5" applyFont="1" applyAlignment="1">
      <alignment horizontal="left" wrapText="1"/>
    </xf>
    <xf numFmtId="0" fontId="10" fillId="0" borderId="0" xfId="5" applyFont="1" applyAlignment="1">
      <alignment horizontal="left" wrapText="1"/>
    </xf>
    <xf numFmtId="0" fontId="3" fillId="0" borderId="17" xfId="5" applyFont="1" applyBorder="1" applyAlignment="1">
      <alignment horizontal="center" vertical="center"/>
    </xf>
    <xf numFmtId="0" fontId="3" fillId="0" borderId="1" xfId="5" applyFont="1" applyBorder="1" applyAlignment="1"/>
    <xf numFmtId="0" fontId="40" fillId="0" borderId="16" xfId="5" applyFont="1" applyBorder="1" applyAlignment="1">
      <alignment horizontal="center" vertical="center" wrapText="1"/>
    </xf>
    <xf numFmtId="0" fontId="40" fillId="0" borderId="18" xfId="5" applyFont="1" applyBorder="1" applyAlignment="1">
      <alignment horizontal="center" vertical="center" wrapText="1"/>
    </xf>
    <xf numFmtId="0" fontId="40" fillId="0" borderId="22" xfId="5" applyFont="1" applyBorder="1" applyAlignment="1">
      <alignment horizontal="center" vertical="center" wrapText="1"/>
    </xf>
    <xf numFmtId="4" fontId="15" fillId="0" borderId="15" xfId="5" applyNumberFormat="1" applyFont="1" applyBorder="1" applyAlignment="1">
      <alignment horizontal="center" vertical="center" wrapText="1"/>
    </xf>
    <xf numFmtId="4" fontId="15" fillId="0" borderId="17" xfId="5" applyNumberFormat="1" applyFont="1" applyBorder="1" applyAlignment="1">
      <alignment horizontal="center" vertical="center" wrapText="1"/>
    </xf>
    <xf numFmtId="4" fontId="15" fillId="0" borderId="19" xfId="5" applyNumberFormat="1" applyFont="1" applyBorder="1" applyAlignment="1">
      <alignment horizontal="center" vertical="center" wrapText="1"/>
    </xf>
    <xf numFmtId="3" fontId="8" fillId="0" borderId="42" xfId="5" applyNumberFormat="1" applyFont="1" applyBorder="1" applyAlignment="1">
      <alignment horizontal="center"/>
    </xf>
    <xf numFmtId="3" fontId="8" fillId="0" borderId="43" xfId="5" applyNumberFormat="1" applyFont="1" applyBorder="1" applyAlignment="1">
      <alignment horizontal="center"/>
    </xf>
    <xf numFmtId="0" fontId="6" fillId="0" borderId="42" xfId="5" applyFont="1" applyBorder="1" applyAlignment="1">
      <alignment horizontal="center"/>
    </xf>
    <xf numFmtId="0" fontId="6" fillId="0" borderId="43" xfId="5" applyFont="1" applyBorder="1" applyAlignment="1">
      <alignment horizontal="center"/>
    </xf>
  </cellXfs>
  <cellStyles count="9">
    <cellStyle name="Normaallaad 4 2" xfId="4" xr:uid="{4AF6B3AF-8EE7-4D61-A1AC-ECF8A8AF5995}"/>
    <cellStyle name="Normal" xfId="0" builtinId="0"/>
    <cellStyle name="Normal 11" xfId="1" xr:uid="{21E604FC-ACB9-4836-BB30-866B2F350986}"/>
    <cellStyle name="Normal 11 2" xfId="5" xr:uid="{D0F103AD-547C-410C-85A7-50455FD15803}"/>
    <cellStyle name="Normal 11 2 2" xfId="8" xr:uid="{DDD79464-7783-4219-B07D-D96930055166}"/>
    <cellStyle name="Normal 2" xfId="3" xr:uid="{A6C210F9-7536-4A2F-B3E9-4126857E4E97}"/>
    <cellStyle name="Normal 2 5" xfId="7" xr:uid="{1D92EFDB-42D0-40FB-AC3A-206CC78DA9F5}"/>
    <cellStyle name="Percent 8" xfId="2" xr:uid="{3E607867-568F-41DD-B5DE-19E10864CD31}"/>
    <cellStyle name="Percent 8 2" xfId="6" xr:uid="{7D028813-25AA-44F3-837D-87465BA40DC7}"/>
  </cellStyles>
  <dxfs count="0"/>
  <tableStyles count="1" defaultTableStyle="TableStyleMedium2" defaultPivotStyle="PivotStyleLight16">
    <tableStyle name="Invisible" pivot="0" table="0" count="0" xr9:uid="{E3898C87-09DD-4E27-8C23-02536794236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RVO\Riigi%20eelarve\Kinnisvarainvesteeringud\Investeeringute%20liigendamine\T&#246;&#246;protsessi%20failid\RE%20Investeeringute%20liigendus%20v9%2006%2006%20201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PeeterS/Downloads/900276_Kaunite_kunstide_kool-Parnu_mnt_59_eelarve-prognoos%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allinna%20mnt%2014_ARVUTUSKESKKOND_v2.9_hoone%20ja%20parkla%20tegeli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kas.rk\public\06_Finantsosakond\12_Projektianal&#252;&#252;s\Projektid\Peeter\PNK\11%20kuud%202018\Investeeringute%20eelarve%20-%20november%20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ivo/Documents/Bauschmidt/T&#246;&#246;d/2016/33-E16%20Trimtex/Hinnapakkumistabel_Trimtex_eelarve_12.1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6_Finantsosakond/21_Kinnistup&#245;hiselt_tehtud_t&#246;&#246;d/RAKVKREUTZWALDI5/Investeering/Kreutwaldi%205%20TM%20arendus%2026.11.2019%20v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peeterma/Documents/900382_Ryytelkonnahoone/Hoone%20eelarve/.900382_R&#252;&#252;telkonnahoone_eelarve_prognoos%2007.11.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v>2106</v>
          </cell>
        </row>
      </sheetData>
      <sheetData sheetId="21"/>
      <sheetData sheetId="22"/>
      <sheetData sheetId="23">
        <row r="1">
          <cell r="B1" t="str">
            <v>jaan 17</v>
          </cell>
        </row>
        <row r="2">
          <cell r="B2"/>
        </row>
        <row r="3">
          <cell r="B3"/>
        </row>
        <row r="4">
          <cell r="B4"/>
        </row>
        <row r="5">
          <cell r="B5"/>
        </row>
        <row r="6">
          <cell r="B6"/>
        </row>
        <row r="7">
          <cell r="B7"/>
        </row>
        <row r="8">
          <cell r="B8"/>
        </row>
        <row r="9">
          <cell r="B9"/>
        </row>
        <row r="17">
          <cell r="D17">
            <v>7</v>
          </cell>
        </row>
        <row r="20">
          <cell r="D20">
            <v>20</v>
          </cell>
        </row>
      </sheetData>
      <sheetData sheetId="24"/>
      <sheetData sheetId="25"/>
      <sheetData sheetId="26">
        <row r="1">
          <cell r="W1">
            <v>146</v>
          </cell>
        </row>
      </sheetData>
      <sheetData sheetId="27"/>
      <sheetData sheetId="28">
        <row r="1">
          <cell r="N1" t="e">
            <v>#N/A</v>
          </cell>
        </row>
        <row r="4">
          <cell r="L4" t="str">
            <v>900204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hend"/>
      <sheetName val="Tabel täitmiseks"/>
    </sheetNames>
    <sheetDataSet>
      <sheetData sheetId="0">
        <row r="34">
          <cell r="F34" t="str">
            <v>-</v>
          </cell>
        </row>
        <row r="35">
          <cell r="F35" t="str">
            <v>10 Arvestuslikud vahendid</v>
          </cell>
        </row>
        <row r="36">
          <cell r="F36" t="str">
            <v>20 Kindlaksmääratud vahendid</v>
          </cell>
        </row>
        <row r="37">
          <cell r="F37" t="str">
            <v>21 Kindlaksmääratud - limiidid vp. SAPi</v>
          </cell>
        </row>
        <row r="38">
          <cell r="F38" t="str">
            <v>30 Ülekantavad vahendid</v>
          </cell>
        </row>
        <row r="39">
          <cell r="F39" t="str">
            <v>31 Välistoetuste riiklik kaasfinantseering</v>
          </cell>
        </row>
        <row r="40">
          <cell r="F40" t="str">
            <v>32 Välistoetuste riiklik kaasfinantseering - limiidid vp. SAPi</v>
          </cell>
        </row>
        <row r="41">
          <cell r="F41" t="str">
            <v>40 Tulud ja tuludest sõltuvad kulud</v>
          </cell>
        </row>
        <row r="42">
          <cell r="F42" t="str">
            <v>41 Vahendatud tulud ja sõltuvad kulud - limiidid vp. SAPi</v>
          </cell>
        </row>
        <row r="43">
          <cell r="F43" t="str">
            <v>42 Toetused riigilt ja riigiasutustelt, mitte välistoetus</v>
          </cell>
        </row>
        <row r="44">
          <cell r="F44" t="str">
            <v>43 Muud tulud ja tuludest sõltuvad kulud</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koond"/>
      <sheetName val="RaM_vaade"/>
    </sheetNames>
    <sheetDataSet>
      <sheetData sheetId="0">
        <row r="4">
          <cell r="F4" t="str">
            <v>Kaunite kunstide kool, Pärnu mnt 59</v>
          </cell>
        </row>
      </sheetData>
      <sheetData sheetId="1">
        <row r="121">
          <cell r="I121">
            <v>181603</v>
          </cell>
          <cell r="J121">
            <v>490.74</v>
          </cell>
          <cell r="K121">
            <v>106.49</v>
          </cell>
          <cell r="L121">
            <v>107.5</v>
          </cell>
          <cell r="M121">
            <v>1283.02</v>
          </cell>
          <cell r="N121">
            <v>895.3900000000001</v>
          </cell>
          <cell r="O121">
            <v>943.8900000000001</v>
          </cell>
          <cell r="P121">
            <v>475.41</v>
          </cell>
          <cell r="Q121">
            <v>710.84</v>
          </cell>
          <cell r="R121">
            <v>783.1400000000001</v>
          </cell>
          <cell r="S121">
            <v>769.95</v>
          </cell>
          <cell r="T121">
            <v>2031.2099999999998</v>
          </cell>
          <cell r="U121">
            <v>145847.10999999999</v>
          </cell>
          <cell r="V121">
            <v>1905.42</v>
          </cell>
          <cell r="W121">
            <v>2204.4900000000002</v>
          </cell>
          <cell r="X121">
            <v>1056.17</v>
          </cell>
          <cell r="Y121">
            <v>86489.600000000006</v>
          </cell>
          <cell r="Z121">
            <v>42316.06</v>
          </cell>
          <cell r="AA121">
            <v>1643.5500000000002</v>
          </cell>
          <cell r="AB121">
            <v>1039.08</v>
          </cell>
          <cell r="AC121">
            <v>145229.60999999999</v>
          </cell>
          <cell r="AD121">
            <v>1570.74</v>
          </cell>
          <cell r="AE121">
            <v>50026.85</v>
          </cell>
          <cell r="AF121">
            <v>3435.45</v>
          </cell>
          <cell r="AG121">
            <v>2056.85</v>
          </cell>
          <cell r="AH121">
            <v>60116.509999999995</v>
          </cell>
          <cell r="AI121">
            <v>64365.26999999999</v>
          </cell>
          <cell r="AJ121">
            <v>71264.09</v>
          </cell>
          <cell r="AK121">
            <v>165557.73000000001</v>
          </cell>
          <cell r="AL121">
            <v>75600</v>
          </cell>
          <cell r="AM121">
            <v>67290</v>
          </cell>
          <cell r="AN121">
            <v>226200</v>
          </cell>
          <cell r="AO121">
            <v>125850</v>
          </cell>
          <cell r="AP121">
            <v>142600</v>
          </cell>
          <cell r="AQ121">
            <v>142600</v>
          </cell>
          <cell r="AR121">
            <v>115600</v>
          </cell>
          <cell r="AS121">
            <v>174950</v>
          </cell>
          <cell r="AT121">
            <v>82600</v>
          </cell>
          <cell r="AU121">
            <v>82600</v>
          </cell>
          <cell r="AV121">
            <v>82600</v>
          </cell>
          <cell r="AW121">
            <v>86600</v>
          </cell>
          <cell r="AX121">
            <v>82600</v>
          </cell>
          <cell r="AY121">
            <v>291000</v>
          </cell>
          <cell r="AZ121">
            <v>149100</v>
          </cell>
          <cell r="BA121">
            <v>0</v>
          </cell>
          <cell r="BB121">
            <v>0</v>
          </cell>
          <cell r="BC121">
            <v>0</v>
          </cell>
          <cell r="BD121">
            <v>0</v>
          </cell>
          <cell r="BE121">
            <v>0</v>
          </cell>
          <cell r="BF121">
            <v>73250</v>
          </cell>
          <cell r="BG121">
            <v>73250</v>
          </cell>
        </row>
      </sheetData>
      <sheetData sheetId="2">
        <row r="24">
          <cell r="B24" t="str">
            <v>2.2. Kinnisvara omandamise ja väärtustamise kulud</v>
          </cell>
        </row>
      </sheetData>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sheetName val="900557_üldkuludeta"/>
      <sheetName val="900557_üldkuludeta_18.08.2022"/>
      <sheetName val="900557_üldkuluga"/>
      <sheetName val="900557_üldkuluga_18.08.2022"/>
      <sheetName val="Intressid 02.05.2022"/>
      <sheetName val="T14_prognoos"/>
      <sheetName val="T14_eelarve"/>
      <sheetName val="Annuiteedigraafik PT"/>
      <sheetName val="Annuiteedigraafik TS"/>
      <sheetName val="Tallinna 14"/>
      <sheetName val="Hariduse 6"/>
      <sheetName val="eelarve"/>
      <sheetName val="prognoos"/>
      <sheetName val="Lisa 6.1 Lisa 1. Ehitus_vana2"/>
      <sheetName val="Lisa 6.1 Lisa 2 Sisustus_vana2"/>
      <sheetName val="Eksplikatsioon 13.05.2022"/>
      <sheetName val="Lisa 6.1 Lisa 1. Parendustööd"/>
      <sheetName val="Lisa 6.1. Lisa 2 Sisustus"/>
      <sheetName val="Lisa 6.1 Lisa 1. Parendustööd2"/>
      <sheetName val="Lisa 6.1. Lisa 2 Sisustus2"/>
      <sheetName val="Otsesed kulud"/>
      <sheetName val="Lisa 3_Tallinna mnt 14"/>
      <sheetName val="Annuiteetgraafik BIL_T14"/>
      <sheetName val="Annuiteetgraafik PT_T14"/>
      <sheetName val="Annuiteetgraafik TS"/>
      <sheetName val="Annuiteetgraafik TS (lisa 7)"/>
      <sheetName val="Annuiteetgraafik INV (lisa 8)"/>
      <sheetName val="Lisa 3_Hariduse tn 6"/>
      <sheetName val="Annuiteetgraafik BIL_H6"/>
      <sheetName val="Annuiteetgraafik PT_H6"/>
      <sheetName val="Lisa 3 MLÄ OÜ"/>
      <sheetName val="Annuiteedigraafik BIL_MLÄ OÜ"/>
      <sheetName val="Annuiteedigraafik PT_MLÄ OÜ"/>
      <sheetName val="Annuiteedigraafik TS_MLÄ OÜ"/>
      <sheetName val="Lisa3 turupõhine (erasektor)"/>
      <sheetName val="Lisa 3_Tallinna mnt 14_TK"/>
      <sheetName val="Annuiteedigraafik BIL_TK_T14"/>
      <sheetName val="Annuiteedigraafik PT_TK_T14"/>
      <sheetName val="Annuiteedigraafik TS_TK"/>
      <sheetName val="Lisa 3_Hariduse tn 6_TK"/>
      <sheetName val="Annuiteetgraafik BIL_TK_H6"/>
      <sheetName val="Annuiteedigraafik PT_TK_H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B4"/>
          <cell r="I4"/>
        </row>
        <row r="5">
          <cell r="B5" t="str">
            <v>Üürnik</v>
          </cell>
          <cell r="C5" t="str">
            <v>Üürikood</v>
          </cell>
          <cell r="D5" t="str">
            <v>Ainukasutuses pind</v>
          </cell>
          <cell r="E5" t="str">
            <v>Ühiskasutuses korruste pind</v>
          </cell>
          <cell r="F5" t="str">
            <v>Ühiskasutuses hoone pind</v>
          </cell>
          <cell r="G5" t="str">
            <v>Ühiskasutuses muu pind</v>
          </cell>
          <cell r="H5" t="str">
            <v>Kokku</v>
          </cell>
          <cell r="I5" t="str">
            <v>Osakaal</v>
          </cell>
        </row>
        <row r="6">
          <cell r="B6" t="str">
            <v>Rahandusministeerium</v>
          </cell>
          <cell r="C6" t="str">
            <v/>
          </cell>
          <cell r="D6">
            <v>2673</v>
          </cell>
          <cell r="E6">
            <v>1128.8070958239186</v>
          </cell>
          <cell r="F6">
            <v>22.236478024926935</v>
          </cell>
          <cell r="G6">
            <v>638.16318561887135</v>
          </cell>
          <cell r="H6">
            <v>4462.2067594677164</v>
          </cell>
          <cell r="I6">
            <v>0.82368050346433996</v>
          </cell>
        </row>
        <row r="7">
          <cell r="B7" t="str">
            <v>OÜ Mari Lilleäri</v>
          </cell>
          <cell r="C7" t="str">
            <v/>
          </cell>
          <cell r="D7">
            <v>46.6</v>
          </cell>
          <cell r="E7">
            <v>1.8440345135376381</v>
          </cell>
          <cell r="F7">
            <v>0.38766175681316695</v>
          </cell>
          <cell r="G7">
            <v>1.17</v>
          </cell>
          <cell r="H7">
            <v>50.001696270350806</v>
          </cell>
          <cell r="I7">
            <v>9.2298328110072721E-3</v>
          </cell>
        </row>
        <row r="8">
          <cell r="B8" t="str">
            <v>Eesti Töötukassa</v>
          </cell>
          <cell r="C8" t="str">
            <v/>
          </cell>
          <cell r="D8">
            <v>502.7</v>
          </cell>
          <cell r="E8">
            <v>130.74521003743243</v>
          </cell>
          <cell r="F8">
            <v>4.1819219989265886</v>
          </cell>
          <cell r="G8">
            <v>113.53992039431893</v>
          </cell>
          <cell r="H8">
            <v>751.16705243067781</v>
          </cell>
          <cell r="I8">
            <v>0.13865822210482476</v>
          </cell>
        </row>
        <row r="9">
          <cell r="B9" t="str">
            <v>Aktiivne vakantsus</v>
          </cell>
          <cell r="C9" t="str">
            <v/>
          </cell>
          <cell r="D9">
            <v>131.50000000000182</v>
          </cell>
          <cell r="E9">
            <v>5.203659625111186</v>
          </cell>
          <cell r="F9">
            <v>1.0939382193333083</v>
          </cell>
          <cell r="G9">
            <v>16.226893986809888</v>
          </cell>
          <cell r="H9">
            <v>154.0244918312562</v>
          </cell>
          <cell r="I9">
            <v>2.8431441619827989E-2</v>
          </cell>
        </row>
        <row r="10">
          <cell r="B10" t="str">
            <v>Üüritav pind kokku</v>
          </cell>
          <cell r="C10" t="str">
            <v/>
          </cell>
          <cell r="D10">
            <v>3353.8000000000015</v>
          </cell>
          <cell r="E10">
            <v>1266.5999999999999</v>
          </cell>
          <cell r="F10">
            <v>27.899999999999995</v>
          </cell>
          <cell r="G10">
            <v>769.1</v>
          </cell>
          <cell r="H10">
            <v>5417.4000000000015</v>
          </cell>
          <cell r="I10">
            <v>1</v>
          </cell>
        </row>
        <row r="11">
          <cell r="B11" t="str">
            <v>Passiivne vakantsus</v>
          </cell>
          <cell r="C11" t="str">
            <v/>
          </cell>
          <cell r="D11" t="str">
            <v/>
          </cell>
          <cell r="E11" t="str">
            <v/>
          </cell>
          <cell r="F11" t="str">
            <v/>
          </cell>
          <cell r="G11" t="str">
            <v/>
          </cell>
          <cell r="H11">
            <v>0</v>
          </cell>
          <cell r="I11" t="str">
            <v/>
          </cell>
        </row>
        <row r="12">
          <cell r="C12"/>
          <cell r="D12"/>
          <cell r="E12"/>
          <cell r="F12"/>
          <cell r="G12"/>
          <cell r="H12"/>
          <cell r="I12"/>
        </row>
        <row r="13">
          <cell r="C13"/>
          <cell r="D13"/>
          <cell r="E13"/>
          <cell r="F13"/>
          <cell r="G13"/>
          <cell r="H13"/>
          <cell r="I13"/>
        </row>
        <row r="14">
          <cell r="C14"/>
          <cell r="D14"/>
          <cell r="E14"/>
          <cell r="F14"/>
          <cell r="G14"/>
          <cell r="H14"/>
          <cell r="I14"/>
        </row>
        <row r="15">
          <cell r="C15"/>
          <cell r="D15"/>
          <cell r="E15"/>
          <cell r="F15"/>
          <cell r="G15"/>
          <cell r="H15"/>
          <cell r="I15"/>
        </row>
        <row r="16">
          <cell r="C16"/>
          <cell r="D16"/>
          <cell r="E16"/>
          <cell r="F16"/>
          <cell r="G16"/>
          <cell r="H16"/>
          <cell r="I16"/>
        </row>
        <row r="17">
          <cell r="C17"/>
          <cell r="D17"/>
          <cell r="E17"/>
          <cell r="F17"/>
          <cell r="G17"/>
          <cell r="H17"/>
          <cell r="I17"/>
        </row>
        <row r="18">
          <cell r="C18"/>
          <cell r="D18"/>
          <cell r="E18"/>
          <cell r="F18"/>
          <cell r="G18"/>
          <cell r="H18"/>
          <cell r="I18"/>
        </row>
        <row r="19">
          <cell r="B19"/>
          <cell r="C19"/>
          <cell r="D19"/>
          <cell r="E19"/>
          <cell r="F19"/>
          <cell r="G19"/>
          <cell r="H19"/>
          <cell r="I19"/>
        </row>
        <row r="20">
          <cell r="C20"/>
          <cell r="D20"/>
          <cell r="E20"/>
          <cell r="F20"/>
          <cell r="G20"/>
          <cell r="H20"/>
          <cell r="I20"/>
        </row>
        <row r="21">
          <cell r="B21"/>
          <cell r="C21"/>
          <cell r="D21"/>
          <cell r="E21"/>
          <cell r="F21"/>
          <cell r="G21"/>
          <cell r="H21"/>
          <cell r="I21"/>
        </row>
        <row r="22">
          <cell r="C22"/>
          <cell r="D22"/>
          <cell r="E22"/>
          <cell r="F22"/>
          <cell r="G22"/>
          <cell r="H22"/>
          <cell r="I22"/>
        </row>
        <row r="23">
          <cell r="C23"/>
          <cell r="D23"/>
          <cell r="E23"/>
          <cell r="F23"/>
          <cell r="G23"/>
          <cell r="H23"/>
          <cell r="I23"/>
        </row>
        <row r="24">
          <cell r="C24"/>
          <cell r="D24"/>
          <cell r="E24"/>
          <cell r="F24"/>
          <cell r="G24"/>
          <cell r="H24"/>
          <cell r="I24"/>
        </row>
        <row r="25">
          <cell r="C25"/>
          <cell r="D25"/>
          <cell r="E25"/>
          <cell r="F25"/>
          <cell r="G25"/>
          <cell r="H25"/>
          <cell r="I25"/>
        </row>
        <row r="26">
          <cell r="C26"/>
          <cell r="D26"/>
          <cell r="E26"/>
          <cell r="F26"/>
          <cell r="G26"/>
          <cell r="H26"/>
          <cell r="I26"/>
        </row>
        <row r="27">
          <cell r="C27"/>
          <cell r="D27"/>
          <cell r="E27"/>
          <cell r="F27"/>
          <cell r="G27"/>
          <cell r="H27"/>
          <cell r="I27"/>
        </row>
        <row r="28">
          <cell r="B28"/>
          <cell r="C28"/>
          <cell r="D28"/>
          <cell r="E28"/>
          <cell r="F28"/>
          <cell r="G28"/>
          <cell r="H28"/>
          <cell r="I28"/>
        </row>
        <row r="29">
          <cell r="B29"/>
          <cell r="C29"/>
          <cell r="D29"/>
          <cell r="E29"/>
          <cell r="F29"/>
          <cell r="G29"/>
          <cell r="H29"/>
          <cell r="I29"/>
        </row>
        <row r="30">
          <cell r="B30"/>
          <cell r="C30"/>
          <cell r="D30"/>
          <cell r="E30"/>
          <cell r="F30"/>
          <cell r="G30"/>
          <cell r="H30"/>
          <cell r="I30"/>
        </row>
        <row r="31">
          <cell r="C31"/>
          <cell r="D31"/>
          <cell r="E31"/>
          <cell r="F31"/>
          <cell r="G31"/>
          <cell r="H31"/>
          <cell r="I31"/>
        </row>
        <row r="32">
          <cell r="C32"/>
          <cell r="D32"/>
          <cell r="E32"/>
          <cell r="F32"/>
          <cell r="G32"/>
          <cell r="H32"/>
          <cell r="I32"/>
        </row>
        <row r="33">
          <cell r="C33"/>
          <cell r="D33"/>
          <cell r="E33"/>
          <cell r="F33"/>
          <cell r="G33"/>
          <cell r="H33"/>
          <cell r="I33"/>
        </row>
        <row r="34">
          <cell r="C34"/>
          <cell r="D34"/>
          <cell r="E34"/>
          <cell r="F34"/>
          <cell r="G34"/>
          <cell r="H34"/>
          <cell r="I34"/>
        </row>
        <row r="35">
          <cell r="C35"/>
          <cell r="D35"/>
          <cell r="E35"/>
          <cell r="F35"/>
          <cell r="G35"/>
          <cell r="H35"/>
          <cell r="I35"/>
        </row>
        <row r="36">
          <cell r="C36"/>
          <cell r="D36"/>
          <cell r="E36"/>
          <cell r="F36"/>
          <cell r="G36"/>
          <cell r="H36"/>
          <cell r="I36"/>
        </row>
        <row r="37">
          <cell r="C37"/>
          <cell r="D37"/>
          <cell r="E37"/>
          <cell r="F37"/>
          <cell r="G37"/>
          <cell r="H37"/>
          <cell r="I37"/>
        </row>
        <row r="38">
          <cell r="B38"/>
          <cell r="C38"/>
          <cell r="D38"/>
          <cell r="E38"/>
          <cell r="F38"/>
          <cell r="G38"/>
          <cell r="H38"/>
          <cell r="I38"/>
        </row>
        <row r="39">
          <cell r="C39"/>
          <cell r="D39"/>
          <cell r="E39"/>
          <cell r="F39"/>
          <cell r="G39"/>
          <cell r="H39"/>
          <cell r="I39"/>
        </row>
        <row r="42">
          <cell r="B42"/>
        </row>
        <row r="43">
          <cell r="B43"/>
          <cell r="C43"/>
          <cell r="D43"/>
          <cell r="E43"/>
          <cell r="F43"/>
          <cell r="G43"/>
          <cell r="H43"/>
          <cell r="I43"/>
        </row>
        <row r="44">
          <cell r="C44"/>
          <cell r="D44"/>
          <cell r="E44"/>
          <cell r="F44"/>
          <cell r="G44"/>
          <cell r="H44"/>
          <cell r="I44"/>
        </row>
        <row r="45">
          <cell r="C45"/>
          <cell r="D45"/>
          <cell r="E45"/>
          <cell r="F45"/>
          <cell r="G45"/>
          <cell r="H45"/>
          <cell r="I45"/>
        </row>
        <row r="46">
          <cell r="C46"/>
          <cell r="D46"/>
          <cell r="E46"/>
          <cell r="F46"/>
          <cell r="G46"/>
          <cell r="H46"/>
          <cell r="I46"/>
        </row>
        <row r="47">
          <cell r="C47"/>
          <cell r="D47"/>
          <cell r="E47"/>
          <cell r="F47"/>
          <cell r="G47"/>
          <cell r="H47"/>
          <cell r="I47"/>
        </row>
        <row r="48">
          <cell r="C48"/>
          <cell r="D48"/>
          <cell r="E48"/>
          <cell r="F48"/>
          <cell r="G48"/>
          <cell r="H48"/>
          <cell r="I48"/>
        </row>
        <row r="49">
          <cell r="C49"/>
          <cell r="D49"/>
          <cell r="E49"/>
          <cell r="F49"/>
          <cell r="G49"/>
          <cell r="H49"/>
          <cell r="I49"/>
        </row>
        <row r="50">
          <cell r="C50"/>
          <cell r="D50"/>
          <cell r="E50"/>
          <cell r="F50"/>
          <cell r="G50"/>
          <cell r="H50"/>
          <cell r="I50"/>
        </row>
        <row r="51">
          <cell r="C51"/>
          <cell r="D51"/>
          <cell r="E51"/>
          <cell r="F51"/>
          <cell r="G51"/>
          <cell r="H51"/>
          <cell r="I51"/>
        </row>
        <row r="52">
          <cell r="C52"/>
          <cell r="D52"/>
          <cell r="E52"/>
          <cell r="F52"/>
          <cell r="G52"/>
          <cell r="H52"/>
          <cell r="I52"/>
        </row>
        <row r="53">
          <cell r="C53"/>
          <cell r="D53"/>
          <cell r="E53"/>
          <cell r="F53"/>
          <cell r="G53"/>
          <cell r="H53"/>
          <cell r="I53"/>
        </row>
        <row r="54">
          <cell r="C54"/>
          <cell r="D54"/>
          <cell r="E54"/>
          <cell r="F54"/>
          <cell r="G54"/>
          <cell r="H54"/>
          <cell r="I54"/>
        </row>
        <row r="55">
          <cell r="C55"/>
          <cell r="D55"/>
          <cell r="E55"/>
          <cell r="F55"/>
          <cell r="G55"/>
          <cell r="H55"/>
          <cell r="I55"/>
        </row>
        <row r="56">
          <cell r="C56"/>
          <cell r="D56"/>
          <cell r="E56"/>
          <cell r="F56"/>
          <cell r="G56"/>
          <cell r="H56"/>
          <cell r="I56"/>
        </row>
        <row r="57">
          <cell r="B57"/>
          <cell r="C57"/>
          <cell r="D57"/>
          <cell r="E57"/>
          <cell r="F57"/>
          <cell r="G57"/>
          <cell r="H57"/>
          <cell r="I57"/>
        </row>
        <row r="58">
          <cell r="C58"/>
          <cell r="D58"/>
          <cell r="E58"/>
          <cell r="F58"/>
          <cell r="G58"/>
          <cell r="H58"/>
          <cell r="I58"/>
        </row>
        <row r="61">
          <cell r="B61"/>
        </row>
        <row r="62">
          <cell r="B62"/>
          <cell r="C62"/>
          <cell r="D62"/>
          <cell r="E62"/>
          <cell r="F62"/>
          <cell r="G62"/>
          <cell r="H62"/>
          <cell r="I62"/>
        </row>
        <row r="63">
          <cell r="C63"/>
          <cell r="D63"/>
          <cell r="E63"/>
          <cell r="F63"/>
          <cell r="G63"/>
          <cell r="H63"/>
          <cell r="I63"/>
        </row>
        <row r="64">
          <cell r="C64"/>
          <cell r="D64"/>
          <cell r="E64"/>
          <cell r="F64"/>
          <cell r="G64"/>
          <cell r="H64"/>
          <cell r="I64"/>
        </row>
        <row r="65">
          <cell r="C65"/>
          <cell r="D65"/>
          <cell r="E65"/>
          <cell r="F65"/>
          <cell r="G65"/>
          <cell r="H65"/>
          <cell r="I65"/>
        </row>
        <row r="66">
          <cell r="C66"/>
          <cell r="D66"/>
          <cell r="E66"/>
          <cell r="F66"/>
          <cell r="G66"/>
          <cell r="H66"/>
          <cell r="I66"/>
        </row>
        <row r="67">
          <cell r="C67"/>
          <cell r="D67"/>
          <cell r="E67"/>
          <cell r="F67"/>
          <cell r="G67"/>
          <cell r="H67"/>
          <cell r="I67"/>
        </row>
        <row r="68">
          <cell r="C68"/>
          <cell r="D68"/>
          <cell r="E68"/>
          <cell r="F68"/>
          <cell r="G68"/>
          <cell r="H68"/>
          <cell r="I68"/>
        </row>
        <row r="69">
          <cell r="C69"/>
          <cell r="D69"/>
          <cell r="E69"/>
          <cell r="F69"/>
          <cell r="G69"/>
          <cell r="H69"/>
          <cell r="I69"/>
        </row>
        <row r="70">
          <cell r="C70"/>
          <cell r="D70"/>
          <cell r="E70"/>
          <cell r="F70"/>
          <cell r="G70"/>
          <cell r="H70"/>
          <cell r="I70"/>
        </row>
        <row r="71">
          <cell r="C71"/>
          <cell r="D71"/>
          <cell r="E71"/>
          <cell r="F71"/>
          <cell r="G71"/>
          <cell r="H71"/>
          <cell r="I71"/>
        </row>
        <row r="72">
          <cell r="C72"/>
          <cell r="D72"/>
          <cell r="E72"/>
          <cell r="F72"/>
          <cell r="G72"/>
          <cell r="H72"/>
          <cell r="I72"/>
        </row>
        <row r="73">
          <cell r="C73"/>
          <cell r="D73"/>
          <cell r="E73"/>
          <cell r="F73"/>
          <cell r="G73"/>
          <cell r="H73"/>
          <cell r="I73"/>
        </row>
        <row r="74">
          <cell r="C74"/>
          <cell r="D74"/>
          <cell r="E74"/>
          <cell r="F74"/>
          <cell r="G74"/>
          <cell r="H74"/>
          <cell r="I74"/>
        </row>
        <row r="75">
          <cell r="C75"/>
          <cell r="D75"/>
          <cell r="E75"/>
          <cell r="F75"/>
          <cell r="G75"/>
          <cell r="H75"/>
          <cell r="I75"/>
        </row>
        <row r="76">
          <cell r="B76"/>
          <cell r="C76"/>
          <cell r="D76"/>
          <cell r="E76"/>
          <cell r="F76"/>
          <cell r="G76"/>
          <cell r="H76"/>
          <cell r="I76"/>
        </row>
        <row r="77">
          <cell r="C77"/>
          <cell r="D77"/>
          <cell r="E77"/>
          <cell r="F77"/>
          <cell r="G77"/>
          <cell r="H77"/>
          <cell r="I77"/>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row r="2">
          <cell r="F2" t="str">
            <v>üürniku ainukasutuses olev pind (m2)</v>
          </cell>
          <cell r="G2" t="str">
            <v>üürniku arvestuslik ühiskasutatav pind (m2)</v>
          </cell>
          <cell r="H2" t="str">
            <v>Üüripind (m2)</v>
          </cell>
          <cell r="I2" t="str">
            <v>Täiendavate parkimiskohtade kasutustasu kuus (EUR)</v>
          </cell>
          <cell r="K2" t="str">
            <v>Ruumide kasutustasu (puhas netoüür)</v>
          </cell>
          <cell r="L2" t="str">
            <v>Kinnisvara haldamine (haldusteenus) - 100</v>
          </cell>
          <cell r="M2" t="str">
            <v>Tehnohooldus - 200</v>
          </cell>
          <cell r="N2" t="str">
            <v>Heakord - 300</v>
          </cell>
          <cell r="O2" t="str">
            <v>Remonttööd (p 2.17 ja Lisas 2 kirjeldatud ulatuses) - 400</v>
          </cell>
          <cell r="P2" t="str">
            <v>Omanikukohustused - 500</v>
          </cell>
          <cell r="Q2" t="str">
            <v>Tugiteenused  - 700</v>
          </cell>
          <cell r="R2" t="str">
            <v>Umardamise vea parandamine</v>
          </cell>
          <cell r="S2" t="str">
            <v>ÜÜR KOKKU (EUR/m2)</v>
          </cell>
          <cell r="T2" t="str">
            <v>ÜÜR KOKKU - summa kuus</v>
          </cell>
          <cell r="U2" t="str">
            <v>ÜÜR KOKKU (EEK/m2)*</v>
          </cell>
          <cell r="W2" t="str">
            <v>Heakord - 300</v>
          </cell>
          <cell r="X2" t="str">
            <v>Tarbimisteenused (koodid 610 kuni 640), sh</v>
          </cell>
          <cell r="Y2" t="str">
            <v>Elektrienergia 610</v>
          </cell>
          <cell r="Z2" t="str">
            <v>Küte (soojusenergia) - 620</v>
          </cell>
          <cell r="AA2" t="str">
            <v>Vesi ja kanalisatsioon - 630</v>
          </cell>
          <cell r="AB2" t="str">
            <v>Tugiteenused - 700</v>
          </cell>
          <cell r="AC2" t="str">
            <v>Umardamise vea parandamine</v>
          </cell>
          <cell r="AD2" t="str">
            <v>KÕRVALTEENUSTE TASUD KOKKU (EUR/m2)*</v>
          </cell>
          <cell r="AE2" t="str">
            <v>KÕRVALTEENUSTE TASUD KOKKU (summa kuus)</v>
          </cell>
          <cell r="AF2" t="str">
            <v>KÕRVALTEENUSTE TASUD KOKKU (EEK/m2)*</v>
          </cell>
          <cell r="AH2" t="str">
            <v>Üür ja kõrvalteenuste tasud kokku</v>
          </cell>
          <cell r="AI2" t="str">
            <v>Käibemaks</v>
          </cell>
          <cell r="AJ2" t="str">
            <v>Üür ja kõrvalteenuste tasud kuus koos käibemaksuga</v>
          </cell>
          <cell r="AK2" t="str">
            <v>Üür ja kõrvalteenuste tasud kuus koos käibemaksuga (kuus)</v>
          </cell>
          <cell r="AL2" t="str">
            <v>Üür ja kõrvalteenuste tasud kuus koos käibemaksuga (aastas)</v>
          </cell>
          <cell r="AM2" t="str">
            <v>Üür ja kõrvalteenuste tasud kuus koos käibemaksuga (aastas)</v>
          </cell>
          <cell r="AO2" t="str">
            <v>Indeksi koefitsient</v>
          </cell>
          <cell r="AP2" t="str">
            <v>Kõrvalkulude korrigeerimine aastas</v>
          </cell>
          <cell r="AQ2" t="str">
            <v>Lisatud (m2 kuus)</v>
          </cell>
          <cell r="AR2" t="str">
            <v>üüri nüüdisväärtus</v>
          </cell>
          <cell r="AS2" t="str">
            <v>Üüri korrigeerimine</v>
          </cell>
          <cell r="AT2">
            <v>1</v>
          </cell>
          <cell r="AU2">
            <v>2</v>
          </cell>
          <cell r="AV2">
            <v>3</v>
          </cell>
          <cell r="AW2">
            <v>4</v>
          </cell>
          <cell r="AX2">
            <v>5</v>
          </cell>
          <cell r="AY2">
            <v>6</v>
          </cell>
          <cell r="AZ2">
            <v>7</v>
          </cell>
          <cell r="BA2">
            <v>8</v>
          </cell>
          <cell r="BB2">
            <v>9</v>
          </cell>
          <cell r="BC2">
            <v>10</v>
          </cell>
          <cell r="BE2" t="str">
            <v>kõrvalkulude nüüdisväärtus</v>
          </cell>
          <cell r="BG2">
            <v>1</v>
          </cell>
          <cell r="BH2">
            <v>2</v>
          </cell>
          <cell r="BI2">
            <v>3</v>
          </cell>
          <cell r="BJ2">
            <v>4</v>
          </cell>
          <cell r="BK2">
            <v>5</v>
          </cell>
          <cell r="BL2">
            <v>6</v>
          </cell>
          <cell r="BM2">
            <v>7</v>
          </cell>
          <cell r="BN2">
            <v>8</v>
          </cell>
          <cell r="BO2">
            <v>9</v>
          </cell>
          <cell r="BP2">
            <v>10</v>
          </cell>
        </row>
        <row r="3">
          <cell r="E3" t="str">
            <v xml:space="preserve">E.L.L. Kinnisvara AS / Smuuli Kinnisvara OÜJ.Smuuli tee 1, TallinnMTA üüripind </v>
          </cell>
          <cell r="F3">
            <v>7430</v>
          </cell>
          <cell r="G3">
            <v>100</v>
          </cell>
          <cell r="H3">
            <v>7530</v>
          </cell>
          <cell r="I3">
            <v>0</v>
          </cell>
          <cell r="K3">
            <v>9.41</v>
          </cell>
          <cell r="L3">
            <v>0.4</v>
          </cell>
          <cell r="M3">
            <v>0.39</v>
          </cell>
          <cell r="N3">
            <v>0.28000000000000003</v>
          </cell>
          <cell r="O3">
            <v>0.06</v>
          </cell>
          <cell r="P3">
            <v>0.12</v>
          </cell>
          <cell r="Q3">
            <v>0.01</v>
          </cell>
          <cell r="S3">
            <v>10.67</v>
          </cell>
          <cell r="T3">
            <v>80345.100000000006</v>
          </cell>
          <cell r="U3">
            <v>166.94922199999999</v>
          </cell>
          <cell r="W3">
            <v>1.01</v>
          </cell>
          <cell r="X3">
            <v>3.56</v>
          </cell>
          <cell r="Y3">
            <v>2.44</v>
          </cell>
          <cell r="Z3">
            <v>0.94</v>
          </cell>
          <cell r="AA3">
            <v>0.18</v>
          </cell>
          <cell r="AB3">
            <v>0.03</v>
          </cell>
          <cell r="AD3">
            <v>4.5999999999999996</v>
          </cell>
          <cell r="AE3">
            <v>34638</v>
          </cell>
          <cell r="AF3">
            <v>71.97435999999999</v>
          </cell>
          <cell r="AH3">
            <v>15.27</v>
          </cell>
          <cell r="AI3">
            <v>3.0540000000000003</v>
          </cell>
          <cell r="AJ3">
            <v>18.323999999999998</v>
          </cell>
          <cell r="AK3">
            <v>137979.71999999997</v>
          </cell>
          <cell r="AL3">
            <v>1655756.6399999997</v>
          </cell>
          <cell r="AM3">
            <v>25906961.843423992</v>
          </cell>
          <cell r="AO3">
            <v>1</v>
          </cell>
          <cell r="AQ3">
            <v>0</v>
          </cell>
          <cell r="AR3">
            <v>8742611.9704084918</v>
          </cell>
          <cell r="AT3">
            <v>964141.20000000007</v>
          </cell>
          <cell r="AU3">
            <v>990173.01240000001</v>
          </cell>
          <cell r="AV3">
            <v>1016907.6837348</v>
          </cell>
          <cell r="AW3">
            <v>1042330.3758281699</v>
          </cell>
          <cell r="AX3">
            <v>1068388.6352238741</v>
          </cell>
          <cell r="AY3">
            <v>1095098.3511044709</v>
          </cell>
          <cell r="AZ3">
            <v>1122475.8098820825</v>
          </cell>
          <cell r="BA3">
            <v>1150537.7051291345</v>
          </cell>
          <cell r="BB3">
            <v>1179301.1477573628</v>
          </cell>
          <cell r="BC3">
            <v>1208783.6764512968</v>
          </cell>
          <cell r="BE3">
            <v>3769073.5767459283</v>
          </cell>
          <cell r="BG3">
            <v>415656</v>
          </cell>
          <cell r="BH3">
            <v>426878.71199999994</v>
          </cell>
          <cell r="BI3">
            <v>438404.43722399988</v>
          </cell>
          <cell r="BJ3">
            <v>449364.54815459985</v>
          </cell>
          <cell r="BK3">
            <v>460598.66185846482</v>
          </cell>
          <cell r="BL3">
            <v>472113.62840492639</v>
          </cell>
          <cell r="BM3">
            <v>483916.46911504952</v>
          </cell>
          <cell r="BN3">
            <v>496014.38084292569</v>
          </cell>
          <cell r="BO3">
            <v>508414.7403639988</v>
          </cell>
          <cell r="BP3">
            <v>521125.10887309874</v>
          </cell>
        </row>
        <row r="4">
          <cell r="E4" t="str">
            <v>E.L.L. Kinnisvara AS / Smuuli Kinnisvara OÜJ.Smuuli tee 1, TallinnStat üüripind</v>
          </cell>
          <cell r="F4">
            <v>4710</v>
          </cell>
          <cell r="G4">
            <v>100</v>
          </cell>
          <cell r="H4">
            <v>4810</v>
          </cell>
          <cell r="I4">
            <v>0</v>
          </cell>
          <cell r="K4">
            <v>9.41</v>
          </cell>
          <cell r="L4">
            <v>0.4</v>
          </cell>
          <cell r="M4">
            <v>0.39</v>
          </cell>
          <cell r="N4">
            <v>0.28000000000000003</v>
          </cell>
          <cell r="O4">
            <v>0.06</v>
          </cell>
          <cell r="P4">
            <v>0.12</v>
          </cell>
          <cell r="Q4">
            <v>0.01</v>
          </cell>
          <cell r="S4">
            <v>10.67</v>
          </cell>
          <cell r="T4">
            <v>51322.7</v>
          </cell>
          <cell r="U4">
            <v>166.94922199999999</v>
          </cell>
          <cell r="W4">
            <v>1.01</v>
          </cell>
          <cell r="X4">
            <v>3.56</v>
          </cell>
          <cell r="Y4">
            <v>2.44</v>
          </cell>
          <cell r="Z4">
            <v>0.94</v>
          </cell>
          <cell r="AA4">
            <v>0.18</v>
          </cell>
          <cell r="AB4">
            <v>0.03</v>
          </cell>
          <cell r="AD4">
            <v>4.5999999999999996</v>
          </cell>
          <cell r="AE4">
            <v>22126</v>
          </cell>
          <cell r="AF4">
            <v>71.97435999999999</v>
          </cell>
          <cell r="AH4">
            <v>15.27</v>
          </cell>
          <cell r="AI4">
            <v>3.0540000000000003</v>
          </cell>
          <cell r="AJ4">
            <v>18.323999999999998</v>
          </cell>
          <cell r="AK4">
            <v>88138.439999999988</v>
          </cell>
          <cell r="AL4">
            <v>1057661.2799999998</v>
          </cell>
          <cell r="AM4">
            <v>16548802.983647997</v>
          </cell>
          <cell r="AO4">
            <v>1</v>
          </cell>
          <cell r="AQ4">
            <v>0</v>
          </cell>
          <cell r="AR4">
            <v>5584590.1165557541</v>
          </cell>
          <cell r="AT4">
            <v>615872.39999999991</v>
          </cell>
          <cell r="AU4">
            <v>632500.95479999983</v>
          </cell>
          <cell r="AV4">
            <v>649578.48057959974</v>
          </cell>
          <cell r="AW4">
            <v>665817.94259408966</v>
          </cell>
          <cell r="AX4">
            <v>682463.3911589419</v>
          </cell>
          <cell r="AY4">
            <v>699524.97593791538</v>
          </cell>
          <cell r="AZ4">
            <v>717013.10033636319</v>
          </cell>
          <cell r="BA4">
            <v>734938.42784477223</v>
          </cell>
          <cell r="BB4">
            <v>753311.88854089146</v>
          </cell>
          <cell r="BC4">
            <v>772144.68575441372</v>
          </cell>
          <cell r="BE4">
            <v>2407602.1121046366</v>
          </cell>
          <cell r="BG4">
            <v>265512</v>
          </cell>
          <cell r="BH4">
            <v>272680.82399999996</v>
          </cell>
          <cell r="BI4">
            <v>280043.20624799991</v>
          </cell>
          <cell r="BJ4">
            <v>287044.2864041999</v>
          </cell>
          <cell r="BK4">
            <v>294220.39356430486</v>
          </cell>
          <cell r="BL4">
            <v>301575.90340341243</v>
          </cell>
          <cell r="BM4">
            <v>309115.30098849774</v>
          </cell>
          <cell r="BN4">
            <v>316843.18351321016</v>
          </cell>
          <cell r="BO4">
            <v>324764.26310104039</v>
          </cell>
          <cell r="BP4">
            <v>332883.36967856635</v>
          </cell>
        </row>
        <row r="5">
          <cell r="E5" t="str">
            <v>E.L.L. Kinnisvara AS / Smuuli Kinnisvara OÜJ.Smuuli tee 1, TallinnKoondpakkumine</v>
          </cell>
          <cell r="F5">
            <v>12140</v>
          </cell>
          <cell r="G5">
            <v>200</v>
          </cell>
          <cell r="H5">
            <v>12340</v>
          </cell>
          <cell r="I5">
            <v>0</v>
          </cell>
          <cell r="K5">
            <v>9.41</v>
          </cell>
          <cell r="L5">
            <v>0.4</v>
          </cell>
          <cell r="M5">
            <v>0.39</v>
          </cell>
          <cell r="N5">
            <v>0.28000000000000003</v>
          </cell>
          <cell r="O5">
            <v>0.06</v>
          </cell>
          <cell r="P5">
            <v>0.12</v>
          </cell>
          <cell r="Q5">
            <v>0.01</v>
          </cell>
          <cell r="S5">
            <v>10.67</v>
          </cell>
          <cell r="T5">
            <v>131667.79999999999</v>
          </cell>
          <cell r="U5">
            <v>166.94922199999999</v>
          </cell>
          <cell r="W5">
            <v>1.01</v>
          </cell>
          <cell r="X5">
            <v>3.56</v>
          </cell>
          <cell r="Y5">
            <v>2.44</v>
          </cell>
          <cell r="Z5">
            <v>0.94</v>
          </cell>
          <cell r="AA5">
            <v>0.18</v>
          </cell>
          <cell r="AB5">
            <v>0.03</v>
          </cell>
          <cell r="AD5">
            <v>4.5999999999999996</v>
          </cell>
          <cell r="AE5">
            <v>56763.999999999993</v>
          </cell>
          <cell r="AF5">
            <v>71.97435999999999</v>
          </cell>
          <cell r="AH5">
            <v>15.27</v>
          </cell>
          <cell r="AI5">
            <v>3.0540000000000003</v>
          </cell>
          <cell r="AJ5">
            <v>18.323999999999998</v>
          </cell>
          <cell r="AK5">
            <v>226118.15999999997</v>
          </cell>
          <cell r="AL5">
            <v>2713417.92</v>
          </cell>
          <cell r="AM5">
            <v>42455764.827071995</v>
          </cell>
          <cell r="AO5">
            <v>1</v>
          </cell>
          <cell r="AQ5">
            <v>0</v>
          </cell>
          <cell r="AR5">
            <v>14327202.086964246</v>
          </cell>
          <cell r="AT5">
            <v>1580013.5999999999</v>
          </cell>
          <cell r="AU5">
            <v>1622673.9671999996</v>
          </cell>
          <cell r="AV5">
            <v>1666486.1643143995</v>
          </cell>
          <cell r="AW5">
            <v>1708148.3184222593</v>
          </cell>
          <cell r="AX5">
            <v>1750852.0263828156</v>
          </cell>
          <cell r="AY5">
            <v>1794623.3270423857</v>
          </cell>
          <cell r="AZ5">
            <v>1839488.9102184451</v>
          </cell>
          <cell r="BA5">
            <v>1885476.1329739061</v>
          </cell>
          <cell r="BB5">
            <v>1932613.0362982536</v>
          </cell>
          <cell r="BC5">
            <v>1980928.3622057098</v>
          </cell>
          <cell r="BE5">
            <v>6176675.6888505649</v>
          </cell>
          <cell r="BG5">
            <v>681167.99999999988</v>
          </cell>
          <cell r="BH5">
            <v>699559.53599999985</v>
          </cell>
          <cell r="BI5">
            <v>718447.64347199979</v>
          </cell>
          <cell r="BJ5">
            <v>736408.83455879975</v>
          </cell>
          <cell r="BK5">
            <v>754819.05542276963</v>
          </cell>
          <cell r="BL5">
            <v>773689.53180833883</v>
          </cell>
          <cell r="BM5">
            <v>793031.77010354726</v>
          </cell>
          <cell r="BN5">
            <v>812857.5643561359</v>
          </cell>
          <cell r="BO5">
            <v>833179.00346503919</v>
          </cell>
          <cell r="BP5">
            <v>854008.47855166509</v>
          </cell>
        </row>
        <row r="6">
          <cell r="E6" t="str">
            <v xml:space="preserve">E.L.L. Kinnisvara AS / Rannamõisa Kinnisvara OÜRannamõisa 4a, TallinnMTA üüripind </v>
          </cell>
          <cell r="F6">
            <v>7430</v>
          </cell>
          <cell r="G6">
            <v>100</v>
          </cell>
          <cell r="H6">
            <v>7530</v>
          </cell>
          <cell r="I6">
            <v>0</v>
          </cell>
          <cell r="K6">
            <v>9.59</v>
          </cell>
          <cell r="L6">
            <v>0.4</v>
          </cell>
          <cell r="M6">
            <v>0.39</v>
          </cell>
          <cell r="N6">
            <v>0.28000000000000003</v>
          </cell>
          <cell r="O6">
            <v>0.06</v>
          </cell>
          <cell r="P6">
            <v>0.12</v>
          </cell>
          <cell r="Q6">
            <v>0.01</v>
          </cell>
          <cell r="S6">
            <v>10.85</v>
          </cell>
          <cell r="T6">
            <v>81700.5</v>
          </cell>
          <cell r="U6">
            <v>169.76560999999998</v>
          </cell>
          <cell r="W6">
            <v>1.01</v>
          </cell>
          <cell r="X6">
            <v>3.56</v>
          </cell>
          <cell r="Y6">
            <v>2.44</v>
          </cell>
          <cell r="Z6">
            <v>0.91</v>
          </cell>
          <cell r="AA6">
            <v>0.21</v>
          </cell>
          <cell r="AB6">
            <v>0.03</v>
          </cell>
          <cell r="AD6">
            <v>4.5999999999999996</v>
          </cell>
          <cell r="AE6">
            <v>34638</v>
          </cell>
          <cell r="AF6">
            <v>71.97435999999999</v>
          </cell>
          <cell r="AH6">
            <v>15.45</v>
          </cell>
          <cell r="AI6">
            <v>3.09</v>
          </cell>
          <cell r="AJ6">
            <v>18.54</v>
          </cell>
          <cell r="AK6">
            <v>139606.19999999998</v>
          </cell>
          <cell r="AL6">
            <v>1675274.4</v>
          </cell>
          <cell r="AM6">
            <v>26212348.427039996</v>
          </cell>
          <cell r="AO6">
            <v>1</v>
          </cell>
          <cell r="AQ6">
            <v>0</v>
          </cell>
          <cell r="AR6">
            <v>8890097.4581941999</v>
          </cell>
          <cell r="AT6">
            <v>980406</v>
          </cell>
          <cell r="AU6">
            <v>1006876.9619999999</v>
          </cell>
          <cell r="AV6">
            <v>1034062.6399739998</v>
          </cell>
          <cell r="AW6">
            <v>1059914.2059733497</v>
          </cell>
          <cell r="AX6">
            <v>1086412.0611226833</v>
          </cell>
          <cell r="AY6">
            <v>1113572.3626507504</v>
          </cell>
          <cell r="AZ6">
            <v>1141411.6717170191</v>
          </cell>
          <cell r="BA6">
            <v>1169946.9635099445</v>
          </cell>
          <cell r="BB6">
            <v>1199195.6375976929</v>
          </cell>
          <cell r="BC6">
            <v>1229175.5285376352</v>
          </cell>
          <cell r="BE6">
            <v>3769073.5767459283</v>
          </cell>
          <cell r="BG6">
            <v>415656</v>
          </cell>
          <cell r="BH6">
            <v>426878.71199999994</v>
          </cell>
          <cell r="BI6">
            <v>438404.43722399988</v>
          </cell>
          <cell r="BJ6">
            <v>449364.54815459985</v>
          </cell>
          <cell r="BK6">
            <v>460598.66185846482</v>
          </cell>
          <cell r="BL6">
            <v>472113.62840492639</v>
          </cell>
          <cell r="BM6">
            <v>483916.46911504952</v>
          </cell>
          <cell r="BN6">
            <v>496014.38084292569</v>
          </cell>
          <cell r="BO6">
            <v>508414.7403639988</v>
          </cell>
          <cell r="BP6">
            <v>521125.10887309874</v>
          </cell>
        </row>
        <row r="7">
          <cell r="E7" t="str">
            <v>E.L.L. Kinnisvara AS / Rannamõisa Kinnisvara OÜRannamõisa 4a, TallinnStat üüripind</v>
          </cell>
          <cell r="F7">
            <v>4710</v>
          </cell>
          <cell r="G7">
            <v>100</v>
          </cell>
          <cell r="H7">
            <v>4810</v>
          </cell>
          <cell r="I7">
            <v>0</v>
          </cell>
          <cell r="K7">
            <v>9.59</v>
          </cell>
          <cell r="L7">
            <v>0.4</v>
          </cell>
          <cell r="M7">
            <v>0.39</v>
          </cell>
          <cell r="N7">
            <v>0.28000000000000003</v>
          </cell>
          <cell r="O7">
            <v>0.06</v>
          </cell>
          <cell r="P7">
            <v>0.12</v>
          </cell>
          <cell r="Q7">
            <v>0.01</v>
          </cell>
          <cell r="S7">
            <v>10.85</v>
          </cell>
          <cell r="T7">
            <v>52188.5</v>
          </cell>
          <cell r="U7">
            <v>169.76560999999998</v>
          </cell>
          <cell r="W7">
            <v>1.01</v>
          </cell>
          <cell r="X7">
            <v>3.56</v>
          </cell>
          <cell r="Y7">
            <v>2.44</v>
          </cell>
          <cell r="Z7">
            <v>0.91</v>
          </cell>
          <cell r="AA7">
            <v>0.21</v>
          </cell>
          <cell r="AB7">
            <v>0.03</v>
          </cell>
          <cell r="AD7">
            <v>4.5999999999999996</v>
          </cell>
          <cell r="AE7">
            <v>22126</v>
          </cell>
          <cell r="AF7">
            <v>71.97435999999999</v>
          </cell>
          <cell r="AH7">
            <v>15.45</v>
          </cell>
          <cell r="AI7">
            <v>3.09</v>
          </cell>
          <cell r="AJ7">
            <v>18.54</v>
          </cell>
          <cell r="AK7">
            <v>89177.4</v>
          </cell>
          <cell r="AL7">
            <v>1070128.7999999998</v>
          </cell>
          <cell r="AM7">
            <v>16743877.282079997</v>
          </cell>
          <cell r="AO7">
            <v>1</v>
          </cell>
          <cell r="AQ7">
            <v>0</v>
          </cell>
          <cell r="AR7">
            <v>5678800.6339859385</v>
          </cell>
          <cell r="AT7">
            <v>626262</v>
          </cell>
          <cell r="AU7">
            <v>643171.07399999991</v>
          </cell>
          <cell r="AV7">
            <v>660536.69299799984</v>
          </cell>
          <cell r="AW7">
            <v>677050.11032294983</v>
          </cell>
          <cell r="AX7">
            <v>693976.36308102356</v>
          </cell>
          <cell r="AY7">
            <v>711325.77215804905</v>
          </cell>
          <cell r="AZ7">
            <v>729108.91646200023</v>
          </cell>
          <cell r="BA7">
            <v>747336.63937355019</v>
          </cell>
          <cell r="BB7">
            <v>766020.05535788892</v>
          </cell>
          <cell r="BC7">
            <v>785170.55674183613</v>
          </cell>
          <cell r="BE7">
            <v>2407602.1121046366</v>
          </cell>
          <cell r="BG7">
            <v>265512</v>
          </cell>
          <cell r="BH7">
            <v>272680.82399999996</v>
          </cell>
          <cell r="BI7">
            <v>280043.20624799991</v>
          </cell>
          <cell r="BJ7">
            <v>287044.2864041999</v>
          </cell>
          <cell r="BK7">
            <v>294220.39356430486</v>
          </cell>
          <cell r="BL7">
            <v>301575.90340341243</v>
          </cell>
          <cell r="BM7">
            <v>309115.30098849774</v>
          </cell>
          <cell r="BN7">
            <v>316843.18351321016</v>
          </cell>
          <cell r="BO7">
            <v>324764.26310104039</v>
          </cell>
          <cell r="BP7">
            <v>332883.36967856635</v>
          </cell>
        </row>
        <row r="8">
          <cell r="E8" t="str">
            <v>E.L.L. Kinnisvara AS / Rannamõisa Kinnisvara OÜRannamõisa 4a, TallinnKoondpakkumine</v>
          </cell>
          <cell r="F8">
            <v>12140</v>
          </cell>
          <cell r="G8">
            <v>200</v>
          </cell>
          <cell r="H8">
            <v>12340</v>
          </cell>
          <cell r="I8">
            <v>0</v>
          </cell>
          <cell r="K8">
            <v>9.59</v>
          </cell>
          <cell r="L8">
            <v>0.4</v>
          </cell>
          <cell r="M8">
            <v>0.39</v>
          </cell>
          <cell r="N8">
            <v>0.28000000000000003</v>
          </cell>
          <cell r="O8">
            <v>0.06</v>
          </cell>
          <cell r="P8">
            <v>0.12</v>
          </cell>
          <cell r="Q8">
            <v>0.01</v>
          </cell>
          <cell r="S8">
            <v>10.85</v>
          </cell>
          <cell r="T8">
            <v>133889</v>
          </cell>
          <cell r="U8">
            <v>169.76560999999998</v>
          </cell>
          <cell r="W8">
            <v>1.01</v>
          </cell>
          <cell r="X8">
            <v>3.56</v>
          </cell>
          <cell r="Y8">
            <v>2.44</v>
          </cell>
          <cell r="Z8">
            <v>0.91</v>
          </cell>
          <cell r="AA8">
            <v>0.21</v>
          </cell>
          <cell r="AB8">
            <v>0.03</v>
          </cell>
          <cell r="AD8">
            <v>4.5999999999999996</v>
          </cell>
          <cell r="AE8">
            <v>56763.999999999993</v>
          </cell>
          <cell r="AF8">
            <v>71.97435999999999</v>
          </cell>
          <cell r="AH8">
            <v>15.45</v>
          </cell>
          <cell r="AI8">
            <v>3.09</v>
          </cell>
          <cell r="AJ8">
            <v>18.54</v>
          </cell>
          <cell r="AK8">
            <v>228783.59999999998</v>
          </cell>
          <cell r="AL8">
            <v>2745403.1999999997</v>
          </cell>
          <cell r="AM8">
            <v>42956225.70911999</v>
          </cell>
          <cell r="AO8">
            <v>1</v>
          </cell>
          <cell r="AQ8">
            <v>0</v>
          </cell>
          <cell r="AR8">
            <v>14568898.09218014</v>
          </cell>
          <cell r="AT8">
            <v>1606668</v>
          </cell>
          <cell r="AU8">
            <v>1650048.0359999998</v>
          </cell>
          <cell r="AV8">
            <v>1694599.3329719997</v>
          </cell>
          <cell r="AW8">
            <v>1736964.3162962995</v>
          </cell>
          <cell r="AX8">
            <v>1780388.4242037067</v>
          </cell>
          <cell r="AY8">
            <v>1824898.1348087993</v>
          </cell>
          <cell r="AZ8">
            <v>1870520.588179019</v>
          </cell>
          <cell r="BA8">
            <v>1917283.6028834945</v>
          </cell>
          <cell r="BB8">
            <v>1965215.6929555817</v>
          </cell>
          <cell r="BC8">
            <v>2014346.085279471</v>
          </cell>
          <cell r="BE8">
            <v>6176675.6888505649</v>
          </cell>
          <cell r="BG8">
            <v>681167.99999999988</v>
          </cell>
          <cell r="BH8">
            <v>699559.53599999985</v>
          </cell>
          <cell r="BI8">
            <v>718447.64347199979</v>
          </cell>
          <cell r="BJ8">
            <v>736408.83455879975</v>
          </cell>
          <cell r="BK8">
            <v>754819.05542276963</v>
          </cell>
          <cell r="BL8">
            <v>773689.53180833883</v>
          </cell>
          <cell r="BM8">
            <v>793031.77010354726</v>
          </cell>
          <cell r="BN8">
            <v>812857.5643561359</v>
          </cell>
          <cell r="BO8">
            <v>833179.00346503919</v>
          </cell>
          <cell r="BP8">
            <v>854008.47855166509</v>
          </cell>
        </row>
        <row r="9">
          <cell r="E9" t="str">
            <v xml:space="preserve">E.L.L. Kinnisvara AS / AS JärvevanaValukoja 24, TallinnMTA üüripind </v>
          </cell>
          <cell r="F9">
            <v>7430</v>
          </cell>
          <cell r="G9">
            <v>100</v>
          </cell>
          <cell r="H9">
            <v>7530</v>
          </cell>
          <cell r="I9">
            <v>0</v>
          </cell>
          <cell r="K9">
            <v>8.59</v>
          </cell>
          <cell r="L9">
            <v>0.4</v>
          </cell>
          <cell r="M9">
            <v>0.39</v>
          </cell>
          <cell r="N9">
            <v>0.28000000000000003</v>
          </cell>
          <cell r="O9">
            <v>0.06</v>
          </cell>
          <cell r="P9">
            <v>0.12</v>
          </cell>
          <cell r="Q9">
            <v>0.01</v>
          </cell>
          <cell r="S9">
            <v>9.85</v>
          </cell>
          <cell r="T9">
            <v>74170.5</v>
          </cell>
          <cell r="U9">
            <v>154.11900999999997</v>
          </cell>
          <cell r="W9">
            <v>1.01</v>
          </cell>
          <cell r="X9">
            <v>3.56</v>
          </cell>
          <cell r="Y9">
            <v>2.44</v>
          </cell>
          <cell r="Z9">
            <v>0.91</v>
          </cell>
          <cell r="AA9">
            <v>0.21</v>
          </cell>
          <cell r="AB9">
            <v>0.03</v>
          </cell>
          <cell r="AD9">
            <v>4.5999999999999996</v>
          </cell>
          <cell r="AE9">
            <v>34638</v>
          </cell>
          <cell r="AF9">
            <v>71.97435999999999</v>
          </cell>
          <cell r="AH9">
            <v>14.45</v>
          </cell>
          <cell r="AI9">
            <v>2.89</v>
          </cell>
          <cell r="AJ9">
            <v>17.34</v>
          </cell>
          <cell r="AK9">
            <v>130570.2</v>
          </cell>
          <cell r="AL9">
            <v>1566842.4</v>
          </cell>
          <cell r="AM9">
            <v>24515756.295839999</v>
          </cell>
          <cell r="AO9">
            <v>1</v>
          </cell>
          <cell r="AQ9">
            <v>0</v>
          </cell>
          <cell r="AR9">
            <v>8070733.6371624786</v>
          </cell>
          <cell r="AT9">
            <v>890046</v>
          </cell>
          <cell r="AU9">
            <v>914077.24199999997</v>
          </cell>
          <cell r="AV9">
            <v>938757.32753399992</v>
          </cell>
          <cell r="AW9">
            <v>962226.26072234986</v>
          </cell>
          <cell r="AX9">
            <v>986281.91724040848</v>
          </cell>
          <cell r="AY9">
            <v>1010938.9651714186</v>
          </cell>
          <cell r="AZ9">
            <v>1036212.439300704</v>
          </cell>
          <cell r="BA9">
            <v>1062117.7502832215</v>
          </cell>
          <cell r="BB9">
            <v>1088670.694040302</v>
          </cell>
          <cell r="BC9">
            <v>1115887.4613913095</v>
          </cell>
          <cell r="BE9">
            <v>3769073.5767459283</v>
          </cell>
          <cell r="BG9">
            <v>415656</v>
          </cell>
          <cell r="BH9">
            <v>426878.71199999994</v>
          </cell>
          <cell r="BI9">
            <v>438404.43722399988</v>
          </cell>
          <cell r="BJ9">
            <v>449364.54815459985</v>
          </cell>
          <cell r="BK9">
            <v>460598.66185846482</v>
          </cell>
          <cell r="BL9">
            <v>472113.62840492639</v>
          </cell>
          <cell r="BM9">
            <v>483916.46911504952</v>
          </cell>
          <cell r="BN9">
            <v>496014.38084292569</v>
          </cell>
          <cell r="BO9">
            <v>508414.7403639988</v>
          </cell>
          <cell r="BP9">
            <v>521125.10887309874</v>
          </cell>
        </row>
        <row r="10">
          <cell r="E10" t="str">
            <v>E.L.L. Kinnisvara AS / AS JärvevanaValukoja 24, TallinnStat üüripind</v>
          </cell>
          <cell r="F10">
            <v>4710</v>
          </cell>
          <cell r="G10">
            <v>100</v>
          </cell>
          <cell r="H10">
            <v>4810</v>
          </cell>
          <cell r="I10">
            <v>0</v>
          </cell>
          <cell r="K10">
            <v>8.59</v>
          </cell>
          <cell r="L10">
            <v>0.4</v>
          </cell>
          <cell r="M10">
            <v>0.39</v>
          </cell>
          <cell r="N10">
            <v>0.28000000000000003</v>
          </cell>
          <cell r="O10">
            <v>0.06</v>
          </cell>
          <cell r="P10">
            <v>0.12</v>
          </cell>
          <cell r="Q10">
            <v>0.01</v>
          </cell>
          <cell r="S10">
            <v>9.85</v>
          </cell>
          <cell r="T10">
            <v>47378.5</v>
          </cell>
          <cell r="U10">
            <v>154.11900999999997</v>
          </cell>
          <cell r="W10">
            <v>1.01</v>
          </cell>
          <cell r="X10">
            <v>3.56</v>
          </cell>
          <cell r="Y10">
            <v>2.44</v>
          </cell>
          <cell r="Z10">
            <v>0.91</v>
          </cell>
          <cell r="AA10">
            <v>0.21</v>
          </cell>
          <cell r="AB10">
            <v>0.03</v>
          </cell>
          <cell r="AD10">
            <v>4.5999999999999996</v>
          </cell>
          <cell r="AE10">
            <v>22126</v>
          </cell>
          <cell r="AF10">
            <v>71.97435999999999</v>
          </cell>
          <cell r="AH10">
            <v>14.45</v>
          </cell>
          <cell r="AI10">
            <v>2.89</v>
          </cell>
          <cell r="AJ10">
            <v>17.34</v>
          </cell>
          <cell r="AK10">
            <v>83405.399999999994</v>
          </cell>
          <cell r="AL10">
            <v>1000864.7999999999</v>
          </cell>
          <cell r="AM10">
            <v>15660131.179679999</v>
          </cell>
          <cell r="AO10">
            <v>1</v>
          </cell>
          <cell r="AQ10">
            <v>0</v>
          </cell>
          <cell r="AR10">
            <v>5155408.8704849305</v>
          </cell>
          <cell r="AT10">
            <v>568542</v>
          </cell>
          <cell r="AU10">
            <v>583892.63399999996</v>
          </cell>
          <cell r="AV10">
            <v>599657.73511799995</v>
          </cell>
          <cell r="AW10">
            <v>614649.17849594995</v>
          </cell>
          <cell r="AX10">
            <v>630015.40795834863</v>
          </cell>
          <cell r="AY10">
            <v>645765.79315730731</v>
          </cell>
          <cell r="AZ10">
            <v>661909.93798623991</v>
          </cell>
          <cell r="BA10">
            <v>678457.68643589586</v>
          </cell>
          <cell r="BB10">
            <v>695419.12859679316</v>
          </cell>
          <cell r="BC10">
            <v>712804.60681171296</v>
          </cell>
          <cell r="BE10">
            <v>2407602.1121046366</v>
          </cell>
          <cell r="BG10">
            <v>265512</v>
          </cell>
          <cell r="BH10">
            <v>272680.82399999996</v>
          </cell>
          <cell r="BI10">
            <v>280043.20624799991</v>
          </cell>
          <cell r="BJ10">
            <v>287044.2864041999</v>
          </cell>
          <cell r="BK10">
            <v>294220.39356430486</v>
          </cell>
          <cell r="BL10">
            <v>301575.90340341243</v>
          </cell>
          <cell r="BM10">
            <v>309115.30098849774</v>
          </cell>
          <cell r="BN10">
            <v>316843.18351321016</v>
          </cell>
          <cell r="BO10">
            <v>324764.26310104039</v>
          </cell>
          <cell r="BP10">
            <v>332883.36967856635</v>
          </cell>
        </row>
        <row r="11">
          <cell r="E11" t="str">
            <v>E.L.L. Kinnisvara AS / AS JärvevanaValukoja 24, TallinnKoondpakkumine</v>
          </cell>
          <cell r="F11">
            <v>12140</v>
          </cell>
          <cell r="G11">
            <v>200</v>
          </cell>
          <cell r="H11">
            <v>12340</v>
          </cell>
          <cell r="I11">
            <v>0</v>
          </cell>
          <cell r="K11">
            <v>8.59</v>
          </cell>
          <cell r="L11">
            <v>0.4</v>
          </cell>
          <cell r="M11">
            <v>0.39</v>
          </cell>
          <cell r="N11">
            <v>0.28000000000000003</v>
          </cell>
          <cell r="O11">
            <v>0.06</v>
          </cell>
          <cell r="P11">
            <v>0.12</v>
          </cell>
          <cell r="Q11">
            <v>0.01</v>
          </cell>
          <cell r="S11">
            <v>9.85</v>
          </cell>
          <cell r="T11">
            <v>121549</v>
          </cell>
          <cell r="U11">
            <v>154.11900999999997</v>
          </cell>
          <cell r="W11">
            <v>1.01</v>
          </cell>
          <cell r="X11">
            <v>3.56</v>
          </cell>
          <cell r="Y11">
            <v>2.44</v>
          </cell>
          <cell r="Z11">
            <v>0.91</v>
          </cell>
          <cell r="AA11">
            <v>0.21</v>
          </cell>
          <cell r="AB11">
            <v>0.03</v>
          </cell>
          <cell r="AD11">
            <v>4.5999999999999996</v>
          </cell>
          <cell r="AE11">
            <v>56763.999999999993</v>
          </cell>
          <cell r="AF11">
            <v>71.97435999999999</v>
          </cell>
          <cell r="AH11">
            <v>14.45</v>
          </cell>
          <cell r="AI11">
            <v>2.89</v>
          </cell>
          <cell r="AJ11">
            <v>17.34</v>
          </cell>
          <cell r="AK11">
            <v>213975.6</v>
          </cell>
          <cell r="AL11">
            <v>2567707.2000000002</v>
          </cell>
          <cell r="AM11">
            <v>40175887.47552</v>
          </cell>
          <cell r="AO11">
            <v>1</v>
          </cell>
          <cell r="AQ11">
            <v>0</v>
          </cell>
          <cell r="AR11">
            <v>13226142.507647406</v>
          </cell>
          <cell r="AT11">
            <v>1458588</v>
          </cell>
          <cell r="AU11">
            <v>1497969.8759999999</v>
          </cell>
          <cell r="AV11">
            <v>1538415.0626519998</v>
          </cell>
          <cell r="AW11">
            <v>1576875.4392182997</v>
          </cell>
          <cell r="AX11">
            <v>1616297.325198757</v>
          </cell>
          <cell r="AY11">
            <v>1656704.7583287258</v>
          </cell>
          <cell r="AZ11">
            <v>1698122.3772869438</v>
          </cell>
          <cell r="BA11">
            <v>1740575.4367191172</v>
          </cell>
          <cell r="BB11">
            <v>1784089.8226370949</v>
          </cell>
          <cell r="BC11">
            <v>1828692.068203022</v>
          </cell>
          <cell r="BE11">
            <v>6176675.6888505649</v>
          </cell>
          <cell r="BG11">
            <v>681167.99999999988</v>
          </cell>
          <cell r="BH11">
            <v>699559.53599999985</v>
          </cell>
          <cell r="BI11">
            <v>718447.64347199979</v>
          </cell>
          <cell r="BJ11">
            <v>736408.83455879975</v>
          </cell>
          <cell r="BK11">
            <v>754819.05542276963</v>
          </cell>
          <cell r="BL11">
            <v>773689.53180833883</v>
          </cell>
          <cell r="BM11">
            <v>793031.77010354726</v>
          </cell>
          <cell r="BN11">
            <v>812857.5643561359</v>
          </cell>
          <cell r="BO11">
            <v>833179.00346503919</v>
          </cell>
          <cell r="BP11">
            <v>854008.47855166509</v>
          </cell>
        </row>
        <row r="12">
          <cell r="E12" t="str">
            <v>AS YIT Ehitus / Ühiselamu Projekt OÜPärnu mnt 156/Vaari 1, TallinnKoondpakkumine</v>
          </cell>
          <cell r="F12">
            <v>12388</v>
          </cell>
          <cell r="G12">
            <v>0</v>
          </cell>
          <cell r="H12">
            <v>12388</v>
          </cell>
          <cell r="I12">
            <v>12.782329707412474</v>
          </cell>
          <cell r="K12">
            <v>11.491953523449185</v>
          </cell>
          <cell r="L12">
            <v>0.15722265540117342</v>
          </cell>
          <cell r="M12">
            <v>0.57648306980430253</v>
          </cell>
          <cell r="N12">
            <v>0.13165799598634848</v>
          </cell>
          <cell r="O12">
            <v>0.25564659414824947</v>
          </cell>
          <cell r="P12">
            <v>0.12462771464727161</v>
          </cell>
          <cell r="Q12">
            <v>1.5338795648894968E-2</v>
          </cell>
          <cell r="R12">
            <v>8.1813926582441354E-4</v>
          </cell>
          <cell r="S12">
            <v>12.753748488351249</v>
          </cell>
          <cell r="T12">
            <v>157993.43627369526</v>
          </cell>
          <cell r="U12">
            <v>199.55280109783664</v>
          </cell>
          <cell r="W12">
            <v>0.76566154947400722</v>
          </cell>
          <cell r="X12">
            <v>3.5151406695384302</v>
          </cell>
          <cell r="Y12">
            <v>2.5564659414824948</v>
          </cell>
          <cell r="Z12">
            <v>0.76693978244474836</v>
          </cell>
          <cell r="AA12">
            <v>0.19173494561118709</v>
          </cell>
          <cell r="AB12">
            <v>7.6693978244474839E-3</v>
          </cell>
          <cell r="AC12">
            <v>0</v>
          </cell>
          <cell r="AD12">
            <v>4.288471616836885</v>
          </cell>
          <cell r="AE12">
            <v>53125.586389375334</v>
          </cell>
          <cell r="AF12">
            <v>67.100000000000009</v>
          </cell>
          <cell r="AH12">
            <v>17.042220105188136</v>
          </cell>
          <cell r="AI12">
            <v>3.4084440210376274</v>
          </cell>
          <cell r="AJ12">
            <v>20.450664126225764</v>
          </cell>
          <cell r="AK12">
            <v>253342.82719568477</v>
          </cell>
          <cell r="AL12">
            <v>3040113.9263482173</v>
          </cell>
          <cell r="AM12">
            <v>47567446.560000017</v>
          </cell>
          <cell r="AO12">
            <v>1</v>
          </cell>
          <cell r="AQ12">
            <v>0</v>
          </cell>
          <cell r="AR12">
            <v>17191780.297894701</v>
          </cell>
          <cell r="AT12">
            <v>1895921.2352843431</v>
          </cell>
          <cell r="AU12">
            <v>1947111.1086370202</v>
          </cell>
          <cell r="AV12">
            <v>1999683.1085702197</v>
          </cell>
          <cell r="AW12">
            <v>2049675.186284475</v>
          </cell>
          <cell r="AX12">
            <v>2100917.0659415866</v>
          </cell>
          <cell r="AY12">
            <v>2153439.9925901261</v>
          </cell>
          <cell r="AZ12">
            <v>2207275.9924048791</v>
          </cell>
          <cell r="BA12">
            <v>2262457.8922150009</v>
          </cell>
          <cell r="BB12">
            <v>2319019.3395203757</v>
          </cell>
          <cell r="BC12">
            <v>2376994.823008385</v>
          </cell>
          <cell r="BE12">
            <v>5780768.055584264</v>
          </cell>
          <cell r="BG12">
            <v>637507.03667250404</v>
          </cell>
          <cell r="BH12">
            <v>654719.72666266165</v>
          </cell>
          <cell r="BI12">
            <v>672397.15928255348</v>
          </cell>
          <cell r="BJ12">
            <v>689207.08826461725</v>
          </cell>
          <cell r="BK12">
            <v>706437.26547123259</v>
          </cell>
          <cell r="BL12">
            <v>724098.19710801332</v>
          </cell>
          <cell r="BM12">
            <v>742200.65203571355</v>
          </cell>
          <cell r="BN12">
            <v>760755.66833660635</v>
          </cell>
          <cell r="BO12">
            <v>779774.56004502147</v>
          </cell>
          <cell r="BP12">
            <v>799268.92404614692</v>
          </cell>
        </row>
        <row r="13">
          <cell r="E13" t="str">
            <v xml:space="preserve">Zelluloosi Kinnisvara OÜTartu mnt 80j, TallinnMTA üüripind </v>
          </cell>
          <cell r="F13">
            <v>7355</v>
          </cell>
          <cell r="H13">
            <v>7355</v>
          </cell>
          <cell r="I13">
            <v>20</v>
          </cell>
          <cell r="K13">
            <v>7.5</v>
          </cell>
          <cell r="M13">
            <v>0.3</v>
          </cell>
          <cell r="N13">
            <v>0.2</v>
          </cell>
          <cell r="S13">
            <v>8</v>
          </cell>
          <cell r="T13">
            <v>58840</v>
          </cell>
          <cell r="U13">
            <v>125.1728</v>
          </cell>
          <cell r="X13">
            <v>2.5</v>
          </cell>
          <cell r="Y13">
            <v>2.5</v>
          </cell>
          <cell r="AD13">
            <v>2.5</v>
          </cell>
          <cell r="AE13">
            <v>18387.5</v>
          </cell>
          <cell r="AF13">
            <v>39.116500000000002</v>
          </cell>
          <cell r="AH13">
            <v>10.5</v>
          </cell>
          <cell r="AI13">
            <v>2.1</v>
          </cell>
          <cell r="AJ13">
            <v>12.6</v>
          </cell>
          <cell r="AK13">
            <v>92673</v>
          </cell>
          <cell r="AL13">
            <v>1112076</v>
          </cell>
          <cell r="AM13">
            <v>17400208.341600001</v>
          </cell>
          <cell r="AO13">
            <v>1</v>
          </cell>
          <cell r="AP13">
            <v>115090.47365945319</v>
          </cell>
          <cell r="AQ13">
            <v>1.303993583270487</v>
          </cell>
          <cell r="AR13">
            <v>6402572.0092306267</v>
          </cell>
          <cell r="AT13">
            <v>706080</v>
          </cell>
          <cell r="AU13">
            <v>725144.15999999992</v>
          </cell>
          <cell r="AV13">
            <v>744723.0523199999</v>
          </cell>
          <cell r="AW13">
            <v>763341.1286279998</v>
          </cell>
          <cell r="AX13">
            <v>782424.65684369975</v>
          </cell>
          <cell r="AY13">
            <v>801985.27326479217</v>
          </cell>
          <cell r="AZ13">
            <v>822034.90509641194</v>
          </cell>
          <cell r="BA13">
            <v>842585.77772382216</v>
          </cell>
          <cell r="BB13">
            <v>863650.42216691759</v>
          </cell>
          <cell r="BC13">
            <v>885241.6827210905</v>
          </cell>
          <cell r="BE13">
            <v>3044417.8549425676</v>
          </cell>
          <cell r="BG13">
            <v>335740.47365945322</v>
          </cell>
          <cell r="BH13">
            <v>344805.46644825843</v>
          </cell>
          <cell r="BI13">
            <v>354115.21404236136</v>
          </cell>
          <cell r="BJ13">
            <v>362968.09439342038</v>
          </cell>
          <cell r="BK13">
            <v>372042.29675325588</v>
          </cell>
          <cell r="BL13">
            <v>381343.35417208727</v>
          </cell>
          <cell r="BM13">
            <v>390876.9380263894</v>
          </cell>
          <cell r="BN13">
            <v>400648.86147704913</v>
          </cell>
          <cell r="BO13">
            <v>410665.08301397529</v>
          </cell>
          <cell r="BP13">
            <v>420931.71008932462</v>
          </cell>
        </row>
        <row r="14">
          <cell r="E14" t="str">
            <v>Zelluloosi Kinnisvara OÜTartu mnt 80j, TallinnStat üüripind</v>
          </cell>
          <cell r="F14">
            <v>4670</v>
          </cell>
          <cell r="H14">
            <v>4670</v>
          </cell>
          <cell r="I14">
            <v>20</v>
          </cell>
          <cell r="K14">
            <v>7.5</v>
          </cell>
          <cell r="M14">
            <v>0.3</v>
          </cell>
          <cell r="N14">
            <v>0.2</v>
          </cell>
          <cell r="S14">
            <v>8</v>
          </cell>
          <cell r="T14">
            <v>37360</v>
          </cell>
          <cell r="U14">
            <v>125.1728</v>
          </cell>
          <cell r="X14">
            <v>2.5</v>
          </cell>
          <cell r="Y14">
            <v>2.5</v>
          </cell>
          <cell r="AD14">
            <v>2.5</v>
          </cell>
          <cell r="AE14">
            <v>11675</v>
          </cell>
          <cell r="AF14">
            <v>39.116500000000002</v>
          </cell>
          <cell r="AH14">
            <v>10.5</v>
          </cell>
          <cell r="AI14">
            <v>2.1</v>
          </cell>
          <cell r="AJ14">
            <v>12.6</v>
          </cell>
          <cell r="AK14">
            <v>58842</v>
          </cell>
          <cell r="AL14">
            <v>706104</v>
          </cell>
          <cell r="AM14">
            <v>11048126.8464</v>
          </cell>
          <cell r="AO14">
            <v>1</v>
          </cell>
          <cell r="AP14">
            <v>168680.4</v>
          </cell>
          <cell r="AQ14">
            <v>3.01</v>
          </cell>
          <cell r="AR14">
            <v>4065263.260789535</v>
          </cell>
          <cell r="AT14">
            <v>448320</v>
          </cell>
          <cell r="AU14">
            <v>460424.63999999996</v>
          </cell>
          <cell r="AV14">
            <v>472856.1052799999</v>
          </cell>
          <cell r="AW14">
            <v>484677.50791199988</v>
          </cell>
          <cell r="AX14">
            <v>496794.44560979982</v>
          </cell>
          <cell r="AY14">
            <v>509214.30675004475</v>
          </cell>
          <cell r="AZ14">
            <v>521944.66441879584</v>
          </cell>
          <cell r="BA14">
            <v>534993.28102926572</v>
          </cell>
          <cell r="BB14">
            <v>548368.11305499729</v>
          </cell>
          <cell r="BC14">
            <v>562077.3158813722</v>
          </cell>
          <cell r="BE14">
            <v>2799950.0708687929</v>
          </cell>
          <cell r="BG14">
            <v>308780.40000000002</v>
          </cell>
          <cell r="BH14">
            <v>317117.47080000001</v>
          </cell>
          <cell r="BI14">
            <v>325679.64251159999</v>
          </cell>
          <cell r="BJ14">
            <v>333821.63357438997</v>
          </cell>
          <cell r="BK14">
            <v>342167.17441374972</v>
          </cell>
          <cell r="BL14">
            <v>350721.35377409344</v>
          </cell>
          <cell r="BM14">
            <v>359489.38761844573</v>
          </cell>
          <cell r="BN14">
            <v>368476.62230890687</v>
          </cell>
          <cell r="BO14">
            <v>377688.53786662949</v>
          </cell>
          <cell r="BP14">
            <v>387130.75131329522</v>
          </cell>
        </row>
        <row r="15">
          <cell r="E15" t="str">
            <v>Zelluloosi Kinnisvara OÜTartu mnt 80j, TallinnKoondpakkumine</v>
          </cell>
          <cell r="F15">
            <v>12025</v>
          </cell>
          <cell r="H15">
            <v>12025</v>
          </cell>
          <cell r="I15">
            <v>20</v>
          </cell>
          <cell r="K15">
            <v>7.5</v>
          </cell>
          <cell r="M15">
            <v>0.3</v>
          </cell>
          <cell r="N15">
            <v>0.2</v>
          </cell>
          <cell r="S15">
            <v>8</v>
          </cell>
          <cell r="T15">
            <v>96200</v>
          </cell>
          <cell r="U15">
            <v>125.1728</v>
          </cell>
          <cell r="X15">
            <v>2.5</v>
          </cell>
          <cell r="Y15">
            <v>2.5</v>
          </cell>
          <cell r="AD15">
            <v>2.5</v>
          </cell>
          <cell r="AE15">
            <v>30062.5</v>
          </cell>
          <cell r="AF15">
            <v>39.116500000000002</v>
          </cell>
          <cell r="AH15">
            <v>10.5</v>
          </cell>
          <cell r="AI15">
            <v>2.1</v>
          </cell>
          <cell r="AJ15">
            <v>12.6</v>
          </cell>
          <cell r="AK15">
            <v>151515</v>
          </cell>
          <cell r="AL15">
            <v>1818180</v>
          </cell>
          <cell r="AM15">
            <v>28448335.187999997</v>
          </cell>
          <cell r="AO15">
            <v>1</v>
          </cell>
          <cell r="AP15">
            <v>193220.55319468767</v>
          </cell>
          <cell r="AQ15">
            <v>1.3390197726589583</v>
          </cell>
          <cell r="AR15">
            <v>10467835.270020163</v>
          </cell>
          <cell r="AT15">
            <v>1154400</v>
          </cell>
          <cell r="AU15">
            <v>1185568.7999999998</v>
          </cell>
          <cell r="AV15">
            <v>1217579.1575999998</v>
          </cell>
          <cell r="AW15">
            <v>1248018.6365399996</v>
          </cell>
          <cell r="AX15">
            <v>1279219.1024534996</v>
          </cell>
          <cell r="AY15">
            <v>1311199.580014837</v>
          </cell>
          <cell r="AZ15">
            <v>1343979.5695152078</v>
          </cell>
          <cell r="BA15">
            <v>1377579.0587530879</v>
          </cell>
          <cell r="BB15">
            <v>1412018.535221915</v>
          </cell>
          <cell r="BC15">
            <v>1447318.9986024627</v>
          </cell>
          <cell r="BE15">
            <v>5023278.3223180277</v>
          </cell>
          <cell r="BG15">
            <v>553970.5531946877</v>
          </cell>
          <cell r="BH15">
            <v>568927.75813094422</v>
          </cell>
          <cell r="BI15">
            <v>584288.80760047969</v>
          </cell>
          <cell r="BJ15">
            <v>598896.02779049159</v>
          </cell>
          <cell r="BK15">
            <v>613868.42848525383</v>
          </cell>
          <cell r="BL15">
            <v>629215.13919738517</v>
          </cell>
          <cell r="BM15">
            <v>644945.5176773197</v>
          </cell>
          <cell r="BN15">
            <v>661069.15561925259</v>
          </cell>
          <cell r="BO15">
            <v>677595.88450973388</v>
          </cell>
          <cell r="BP15">
            <v>694535.78162247711</v>
          </cell>
        </row>
        <row r="16">
          <cell r="E16" t="str">
            <v xml:space="preserve">Fausto Kinnisvara OÜTartu mnt 80p, TallinnMTA üüripind </v>
          </cell>
          <cell r="F16">
            <v>7420</v>
          </cell>
          <cell r="G16">
            <v>168</v>
          </cell>
          <cell r="H16">
            <v>7588</v>
          </cell>
          <cell r="I16">
            <v>76.693978244474835</v>
          </cell>
          <cell r="K16">
            <v>8.1806910127439831</v>
          </cell>
          <cell r="L16">
            <v>9.5867472805593545E-2</v>
          </cell>
          <cell r="M16">
            <v>0.14060562678153721</v>
          </cell>
          <cell r="N16">
            <v>0.12782329707412474</v>
          </cell>
          <cell r="O16">
            <v>0.17895261590377462</v>
          </cell>
          <cell r="P16">
            <v>0.10225863765929979</v>
          </cell>
          <cell r="Q16">
            <v>1.917349456111871E-2</v>
          </cell>
          <cell r="S16">
            <v>8.8453721575294342</v>
          </cell>
          <cell r="T16">
            <v>67118.683931333348</v>
          </cell>
          <cell r="U16">
            <v>138.40000000000003</v>
          </cell>
          <cell r="W16">
            <v>0.70302813390768604</v>
          </cell>
          <cell r="X16">
            <v>3.0677591297789935</v>
          </cell>
          <cell r="Y16">
            <v>1.3421446192783097</v>
          </cell>
          <cell r="Z16">
            <v>1.4699679163524344</v>
          </cell>
          <cell r="AA16">
            <v>0.25564659414824947</v>
          </cell>
          <cell r="AB16">
            <v>1.2782329707412474E-2</v>
          </cell>
          <cell r="AD16">
            <v>3.783569593394092</v>
          </cell>
          <cell r="AE16">
            <v>28709.72607467437</v>
          </cell>
          <cell r="AF16">
            <v>59.199999999999996</v>
          </cell>
          <cell r="AH16">
            <v>12.628941750923527</v>
          </cell>
          <cell r="AI16">
            <v>2.5257883501847056</v>
          </cell>
          <cell r="AJ16">
            <v>15.154730101108232</v>
          </cell>
          <cell r="AK16">
            <v>114994.09200720926</v>
          </cell>
          <cell r="AL16">
            <v>1379929.1040865111</v>
          </cell>
          <cell r="AM16">
            <v>21591198.720000003</v>
          </cell>
          <cell r="AO16">
            <v>1</v>
          </cell>
          <cell r="AQ16">
            <v>0</v>
          </cell>
          <cell r="AR16">
            <v>7303402.5668788636</v>
          </cell>
          <cell r="AT16">
            <v>805424.20717600011</v>
          </cell>
          <cell r="AU16">
            <v>827170.66076975199</v>
          </cell>
          <cell r="AV16">
            <v>849504.26861053519</v>
          </cell>
          <cell r="AW16">
            <v>870741.87532579852</v>
          </cell>
          <cell r="AX16">
            <v>892510.4222089434</v>
          </cell>
          <cell r="AY16">
            <v>914823.18276416697</v>
          </cell>
          <cell r="AZ16">
            <v>937693.76233327109</v>
          </cell>
          <cell r="BA16">
            <v>961136.10639160278</v>
          </cell>
          <cell r="BB16">
            <v>985164.50905139279</v>
          </cell>
          <cell r="BC16">
            <v>1009793.6217776776</v>
          </cell>
          <cell r="BE16">
            <v>3123998.7858325765</v>
          </cell>
          <cell r="BG16">
            <v>344516.71289609245</v>
          </cell>
          <cell r="BH16">
            <v>353818.66414428689</v>
          </cell>
          <cell r="BI16">
            <v>363371.76807618258</v>
          </cell>
          <cell r="BJ16">
            <v>372456.06227808713</v>
          </cell>
          <cell r="BK16">
            <v>381767.46383503929</v>
          </cell>
          <cell r="BL16">
            <v>391311.65043091524</v>
          </cell>
          <cell r="BM16">
            <v>401094.44169168809</v>
          </cell>
          <cell r="BN16">
            <v>411121.80273398024</v>
          </cell>
          <cell r="BO16">
            <v>421399.84780232969</v>
          </cell>
          <cell r="BP16">
            <v>431934.84399738791</v>
          </cell>
        </row>
        <row r="17">
          <cell r="E17" t="str">
            <v>Fausto Kinnisvara OÜTartu mnt 80p, TallinnStat üüripind</v>
          </cell>
          <cell r="F17">
            <v>4740</v>
          </cell>
          <cell r="G17">
            <v>107</v>
          </cell>
          <cell r="H17">
            <v>4847</v>
          </cell>
          <cell r="I17">
            <v>76.693978244474835</v>
          </cell>
          <cell r="K17">
            <v>8.1806910127439831</v>
          </cell>
          <cell r="L17">
            <v>9.5867472805593545E-2</v>
          </cell>
          <cell r="M17">
            <v>0.14060562678153721</v>
          </cell>
          <cell r="N17">
            <v>0.12782329707412474</v>
          </cell>
          <cell r="O17">
            <v>0.17895261590377462</v>
          </cell>
          <cell r="P17">
            <v>0.10225863765929979</v>
          </cell>
          <cell r="Q17">
            <v>1.917349456111871E-2</v>
          </cell>
          <cell r="S17">
            <v>8.8453721575294342</v>
          </cell>
          <cell r="T17">
            <v>42873.518847545165</v>
          </cell>
          <cell r="U17">
            <v>138.40000000000003</v>
          </cell>
          <cell r="W17">
            <v>0.70302813390768604</v>
          </cell>
          <cell r="X17">
            <v>3.0677591297789935</v>
          </cell>
          <cell r="Y17">
            <v>1.3421446192783097</v>
          </cell>
          <cell r="Z17">
            <v>1.4699679163524344</v>
          </cell>
          <cell r="AA17">
            <v>0.25564659414824947</v>
          </cell>
          <cell r="AB17">
            <v>1.2782329707412474E-2</v>
          </cell>
          <cell r="AD17">
            <v>3.783569593394092</v>
          </cell>
          <cell r="AE17">
            <v>18338.961819181164</v>
          </cell>
          <cell r="AF17">
            <v>59.199999999999996</v>
          </cell>
          <cell r="AH17">
            <v>12.628941750923527</v>
          </cell>
          <cell r="AI17">
            <v>2.5257883501847056</v>
          </cell>
          <cell r="AJ17">
            <v>15.154730101108232</v>
          </cell>
          <cell r="AK17">
            <v>73454.976800071599</v>
          </cell>
          <cell r="AL17">
            <v>881459.72160085919</v>
          </cell>
          <cell r="AM17">
            <v>13791847.680000003</v>
          </cell>
          <cell r="AO17">
            <v>1</v>
          </cell>
          <cell r="AQ17">
            <v>0</v>
          </cell>
          <cell r="AR17">
            <v>4665207.2010624465</v>
          </cell>
          <cell r="AT17">
            <v>514482.22617054195</v>
          </cell>
          <cell r="AU17">
            <v>528373.24627714651</v>
          </cell>
          <cell r="AV17">
            <v>542639.32392662938</v>
          </cell>
          <cell r="AW17">
            <v>556205.3070247951</v>
          </cell>
          <cell r="AX17">
            <v>570110.43970041489</v>
          </cell>
          <cell r="AY17">
            <v>584363.20069292525</v>
          </cell>
          <cell r="AZ17">
            <v>598972.28071024828</v>
          </cell>
          <cell r="BA17">
            <v>613946.58772800444</v>
          </cell>
          <cell r="BB17">
            <v>629295.25242120447</v>
          </cell>
          <cell r="BC17">
            <v>645027.63373173447</v>
          </cell>
          <cell r="BE17">
            <v>1995522.1553677518</v>
          </cell>
          <cell r="BG17">
            <v>220067.54183017398</v>
          </cell>
          <cell r="BH17">
            <v>226009.36545958868</v>
          </cell>
          <cell r="BI17">
            <v>232111.61832699756</v>
          </cell>
          <cell r="BJ17">
            <v>237914.40878517248</v>
          </cell>
          <cell r="BK17">
            <v>243862.26900480175</v>
          </cell>
          <cell r="BL17">
            <v>249958.82572992178</v>
          </cell>
          <cell r="BM17">
            <v>256207.79637316981</v>
          </cell>
          <cell r="BN17">
            <v>262612.99128249905</v>
          </cell>
          <cell r="BO17">
            <v>269178.31606456148</v>
          </cell>
          <cell r="BP17">
            <v>275907.7739661755</v>
          </cell>
        </row>
        <row r="18">
          <cell r="E18" t="str">
            <v>Fausto Kinnisvara OÜTartu mnt 80p, TallinnKoondpakkumine</v>
          </cell>
          <cell r="F18">
            <v>12160</v>
          </cell>
          <cell r="G18">
            <v>275</v>
          </cell>
          <cell r="H18">
            <v>12435</v>
          </cell>
          <cell r="I18">
            <v>76.693978244474835</v>
          </cell>
          <cell r="K18">
            <v>8.1806910127439831</v>
          </cell>
          <cell r="L18">
            <v>9.5867472805593545E-2</v>
          </cell>
          <cell r="M18">
            <v>0.14060562678153721</v>
          </cell>
          <cell r="N18">
            <v>0.12782329707412474</v>
          </cell>
          <cell r="O18">
            <v>0.17895261590377462</v>
          </cell>
          <cell r="P18">
            <v>0.10225863765929979</v>
          </cell>
          <cell r="Q18">
            <v>1.917349456111871E-2</v>
          </cell>
          <cell r="S18">
            <v>8.8453721575294342</v>
          </cell>
          <cell r="T18">
            <v>109992.20277887852</v>
          </cell>
          <cell r="U18">
            <v>138.40000000000003</v>
          </cell>
          <cell r="W18">
            <v>0.70302813390768604</v>
          </cell>
          <cell r="X18">
            <v>3.0677591297789935</v>
          </cell>
          <cell r="Y18">
            <v>1.3421446192783097</v>
          </cell>
          <cell r="Z18">
            <v>1.4699679163524344</v>
          </cell>
          <cell r="AA18">
            <v>0.25564659414824947</v>
          </cell>
          <cell r="AB18">
            <v>1.2782329707412474E-2</v>
          </cell>
          <cell r="AD18">
            <v>3.783569593394092</v>
          </cell>
          <cell r="AE18">
            <v>47048.687893855531</v>
          </cell>
          <cell r="AF18">
            <v>59.199999999999996</v>
          </cell>
          <cell r="AH18">
            <v>12.628941750923527</v>
          </cell>
          <cell r="AI18">
            <v>2.5257883501847056</v>
          </cell>
          <cell r="AJ18">
            <v>15.154730101108232</v>
          </cell>
          <cell r="AK18">
            <v>188449.06880728086</v>
          </cell>
          <cell r="AL18">
            <v>2261388.8256873703</v>
          </cell>
          <cell r="AM18">
            <v>35383046.400000006</v>
          </cell>
          <cell r="AO18">
            <v>1</v>
          </cell>
          <cell r="AQ18">
            <v>0</v>
          </cell>
          <cell r="AR18">
            <v>11968609.767941311</v>
          </cell>
          <cell r="AT18">
            <v>1319906.4333465423</v>
          </cell>
          <cell r="AU18">
            <v>1355543.9070468987</v>
          </cell>
          <cell r="AV18">
            <v>1392143.5925371649</v>
          </cell>
          <cell r="AW18">
            <v>1426947.1823505939</v>
          </cell>
          <cell r="AX18">
            <v>1462620.8619093585</v>
          </cell>
          <cell r="AY18">
            <v>1499186.3834570923</v>
          </cell>
          <cell r="AZ18">
            <v>1536666.0430435196</v>
          </cell>
          <cell r="BA18">
            <v>1575082.6941196076</v>
          </cell>
          <cell r="BB18">
            <v>1614459.7614725977</v>
          </cell>
          <cell r="BC18">
            <v>1654821.2555094126</v>
          </cell>
          <cell r="BE18">
            <v>5119520.9412003262</v>
          </cell>
          <cell r="BG18">
            <v>564584.25472626637</v>
          </cell>
          <cell r="BH18">
            <v>579828.02960387548</v>
          </cell>
          <cell r="BI18">
            <v>595483.38640318008</v>
          </cell>
          <cell r="BJ18">
            <v>610370.47106325952</v>
          </cell>
          <cell r="BK18">
            <v>625629.73283984093</v>
          </cell>
          <cell r="BL18">
            <v>641270.47616083687</v>
          </cell>
          <cell r="BM18">
            <v>657302.23806485778</v>
          </cell>
          <cell r="BN18">
            <v>673734.79401647917</v>
          </cell>
          <cell r="BO18">
            <v>690578.16386689106</v>
          </cell>
          <cell r="BP18">
            <v>707842.6179635633</v>
          </cell>
        </row>
        <row r="19">
          <cell r="E19" t="str">
            <v xml:space="preserve">BC 25 OÜVäike-Paala 1, TallinnMTA üüripind </v>
          </cell>
          <cell r="F19">
            <v>7430</v>
          </cell>
          <cell r="H19">
            <v>7430</v>
          </cell>
          <cell r="I19">
            <v>63.911648537062369</v>
          </cell>
          <cell r="K19">
            <v>11.440185088134164</v>
          </cell>
          <cell r="L19">
            <v>0.10289775414467042</v>
          </cell>
          <cell r="M19">
            <v>0.14060562678153721</v>
          </cell>
          <cell r="N19">
            <v>0.79889560671327964</v>
          </cell>
          <cell r="O19">
            <v>0.31955824268531186</v>
          </cell>
          <cell r="P19">
            <v>0</v>
          </cell>
          <cell r="Q19">
            <v>6.3911648537062372E-3</v>
          </cell>
          <cell r="R19">
            <v>0</v>
          </cell>
          <cell r="S19">
            <v>12.808533483312672</v>
          </cell>
          <cell r="T19">
            <v>95167.403781013156</v>
          </cell>
          <cell r="U19">
            <v>200.41000000000005</v>
          </cell>
          <cell r="W19">
            <v>6.3911648537062368E-2</v>
          </cell>
          <cell r="X19">
            <v>1.23988598161901</v>
          </cell>
          <cell r="Y19">
            <v>0.47933736402796778</v>
          </cell>
          <cell r="Z19">
            <v>0.69663696905397987</v>
          </cell>
          <cell r="AA19">
            <v>6.3911648537062368E-2</v>
          </cell>
          <cell r="AB19">
            <v>0.29399358327048686</v>
          </cell>
          <cell r="AC19">
            <v>0</v>
          </cell>
          <cell r="AD19">
            <v>1.5977912134265591</v>
          </cell>
          <cell r="AE19">
            <v>11871.588715759333</v>
          </cell>
          <cell r="AF19">
            <v>24.999999999999996</v>
          </cell>
          <cell r="AH19">
            <v>14.406324696739231</v>
          </cell>
          <cell r="AI19">
            <v>2.8812649393478464</v>
          </cell>
          <cell r="AJ19">
            <v>17.287589636087077</v>
          </cell>
          <cell r="AK19">
            <v>128446.79099612698</v>
          </cell>
          <cell r="AL19">
            <v>1541361.4919535238</v>
          </cell>
          <cell r="AM19">
            <v>24117066.720000006</v>
          </cell>
          <cell r="AO19">
            <v>0.6</v>
          </cell>
          <cell r="AQ19">
            <v>0</v>
          </cell>
          <cell r="AR19">
            <v>9910769.4540478941</v>
          </cell>
          <cell r="AT19">
            <v>1142008.8453721579</v>
          </cell>
          <cell r="AU19">
            <v>1160509.3886671867</v>
          </cell>
          <cell r="AV19">
            <v>1179309.6407635952</v>
          </cell>
          <cell r="AW19">
            <v>1196999.2853750491</v>
          </cell>
          <cell r="AX19">
            <v>1214954.2746556748</v>
          </cell>
          <cell r="AY19">
            <v>1233178.5887755097</v>
          </cell>
          <cell r="AZ19">
            <v>1251676.2676071422</v>
          </cell>
          <cell r="BA19">
            <v>1270451.4116212493</v>
          </cell>
          <cell r="BB19">
            <v>1289508.1827955679</v>
          </cell>
          <cell r="BC19">
            <v>1308850.8055375014</v>
          </cell>
          <cell r="BE19">
            <v>1291786.2273388656</v>
          </cell>
          <cell r="BG19">
            <v>142459.06458911201</v>
          </cell>
          <cell r="BH19">
            <v>146305.45933301802</v>
          </cell>
          <cell r="BI19">
            <v>150255.7067350095</v>
          </cell>
          <cell r="BJ19">
            <v>154012.09940338472</v>
          </cell>
          <cell r="BK19">
            <v>157862.40188846932</v>
          </cell>
          <cell r="BL19">
            <v>161808.96193568103</v>
          </cell>
          <cell r="BM19">
            <v>165854.18598407303</v>
          </cell>
          <cell r="BN19">
            <v>170000.54063367486</v>
          </cell>
          <cell r="BO19">
            <v>174250.55414951671</v>
          </cell>
          <cell r="BP19">
            <v>178606.81800325462</v>
          </cell>
        </row>
        <row r="20">
          <cell r="E20" t="str">
            <v>BC 25 OÜVäike-Paala 1, TallinnStat üüripind</v>
          </cell>
          <cell r="F20">
            <v>4918</v>
          </cell>
          <cell r="H20">
            <v>4918</v>
          </cell>
          <cell r="I20">
            <v>63.911648537062369</v>
          </cell>
          <cell r="K20">
            <v>11.440185088134164</v>
          </cell>
          <cell r="L20">
            <v>0.10289775414467042</v>
          </cell>
          <cell r="M20">
            <v>0.14060562678153721</v>
          </cell>
          <cell r="N20">
            <v>0.79889560671327964</v>
          </cell>
          <cell r="O20">
            <v>0.31955824268531186</v>
          </cell>
          <cell r="P20">
            <v>0</v>
          </cell>
          <cell r="Q20">
            <v>6.3911648537062372E-3</v>
          </cell>
          <cell r="R20">
            <v>0</v>
          </cell>
          <cell r="S20">
            <v>12.808533483312672</v>
          </cell>
          <cell r="T20">
            <v>62992.367670931722</v>
          </cell>
          <cell r="U20">
            <v>200.41000000000005</v>
          </cell>
          <cell r="W20">
            <v>6.3911648537062368E-2</v>
          </cell>
          <cell r="X20">
            <v>1.23988598161901</v>
          </cell>
          <cell r="Y20">
            <v>0.47933736402796778</v>
          </cell>
          <cell r="Z20">
            <v>0.69663696905397987</v>
          </cell>
          <cell r="AA20">
            <v>6.3911648537062368E-2</v>
          </cell>
          <cell r="AB20">
            <v>0.29399358327048686</v>
          </cell>
          <cell r="AC20">
            <v>0</v>
          </cell>
          <cell r="AD20">
            <v>1.5977912134265591</v>
          </cell>
          <cell r="AE20">
            <v>7857.9371876318173</v>
          </cell>
          <cell r="AF20">
            <v>24.999999999999996</v>
          </cell>
          <cell r="AH20">
            <v>14.406324696739231</v>
          </cell>
          <cell r="AI20">
            <v>2.8812649393478464</v>
          </cell>
          <cell r="AJ20">
            <v>17.287589636087077</v>
          </cell>
          <cell r="AK20">
            <v>85020.365830276249</v>
          </cell>
          <cell r="AL20">
            <v>1020244.389963315</v>
          </cell>
          <cell r="AM20">
            <v>15963355.872000003</v>
          </cell>
          <cell r="AO20">
            <v>0.6</v>
          </cell>
          <cell r="AQ20">
            <v>0</v>
          </cell>
          <cell r="AR20">
            <v>6560049.0141329141</v>
          </cell>
          <cell r="AT20">
            <v>755908.41205118061</v>
          </cell>
          <cell r="AU20">
            <v>768154.12832640973</v>
          </cell>
          <cell r="AV20">
            <v>780598.22520529758</v>
          </cell>
          <cell r="AW20">
            <v>792307.19858337694</v>
          </cell>
          <cell r="AX20">
            <v>804191.80656212755</v>
          </cell>
          <cell r="AY20">
            <v>816254.68366055936</v>
          </cell>
          <cell r="AZ20">
            <v>828498.50391546765</v>
          </cell>
          <cell r="BA20">
            <v>840925.98147419957</v>
          </cell>
          <cell r="BB20">
            <v>853539.87119631248</v>
          </cell>
          <cell r="BC20">
            <v>866342.96926425712</v>
          </cell>
          <cell r="BE20">
            <v>855047.73432739475</v>
          </cell>
          <cell r="BG20">
            <v>94295.246251581804</v>
          </cell>
          <cell r="BH20">
            <v>96841.217900374511</v>
          </cell>
          <cell r="BI20">
            <v>99455.930783684613</v>
          </cell>
          <cell r="BJ20">
            <v>101942.32905327671</v>
          </cell>
          <cell r="BK20">
            <v>104490.88727960862</v>
          </cell>
          <cell r="BL20">
            <v>107103.15946159883</v>
          </cell>
          <cell r="BM20">
            <v>109780.73844813879</v>
          </cell>
          <cell r="BN20">
            <v>112525.25690934225</v>
          </cell>
          <cell r="BO20">
            <v>115338.3883320758</v>
          </cell>
          <cell r="BP20">
            <v>118221.84804037769</v>
          </cell>
        </row>
        <row r="21">
          <cell r="E21" t="str">
            <v>BC 25 OÜVäike-Paala 1, TallinnKoondpakkumine</v>
          </cell>
          <cell r="F21">
            <v>12348</v>
          </cell>
          <cell r="H21">
            <v>12348</v>
          </cell>
          <cell r="I21">
            <v>63.911648537062369</v>
          </cell>
          <cell r="K21">
            <v>11.440185088134164</v>
          </cell>
          <cell r="L21">
            <v>0.10289775414467042</v>
          </cell>
          <cell r="M21">
            <v>0.14060562678153721</v>
          </cell>
          <cell r="N21">
            <v>0.79889560671327964</v>
          </cell>
          <cell r="O21">
            <v>0.31955824268531186</v>
          </cell>
          <cell r="P21">
            <v>0</v>
          </cell>
          <cell r="Q21">
            <v>6.3911648537062372E-3</v>
          </cell>
          <cell r="R21">
            <v>0</v>
          </cell>
          <cell r="S21">
            <v>12.808533483312672</v>
          </cell>
          <cell r="T21">
            <v>158159.77145194486</v>
          </cell>
          <cell r="U21">
            <v>200.41000000000005</v>
          </cell>
          <cell r="W21">
            <v>6.3911648537062368E-2</v>
          </cell>
          <cell r="X21">
            <v>1.23988598161901</v>
          </cell>
          <cell r="Y21">
            <v>0.47933736402796778</v>
          </cell>
          <cell r="Z21">
            <v>0.69663696905397987</v>
          </cell>
          <cell r="AA21">
            <v>6.3911648537062368E-2</v>
          </cell>
          <cell r="AB21">
            <v>0.29399358327048686</v>
          </cell>
          <cell r="AC21">
            <v>0</v>
          </cell>
          <cell r="AD21">
            <v>1.5977912134265591</v>
          </cell>
          <cell r="AE21">
            <v>19729.52590339115</v>
          </cell>
          <cell r="AF21">
            <v>24.999999999999996</v>
          </cell>
          <cell r="AH21">
            <v>14.406324696739231</v>
          </cell>
          <cell r="AI21">
            <v>2.8812649393478464</v>
          </cell>
          <cell r="AJ21">
            <v>17.287589636087077</v>
          </cell>
          <cell r="AK21">
            <v>213467.15682640322</v>
          </cell>
          <cell r="AL21">
            <v>2561605.8819168387</v>
          </cell>
          <cell r="AM21">
            <v>40080422.592000008</v>
          </cell>
          <cell r="AO21">
            <v>0.6</v>
          </cell>
          <cell r="AQ21">
            <v>0</v>
          </cell>
          <cell r="AR21">
            <v>16470818.468180809</v>
          </cell>
          <cell r="AT21">
            <v>1897917.2574233385</v>
          </cell>
          <cell r="AU21">
            <v>1928663.5169935965</v>
          </cell>
          <cell r="AV21">
            <v>1959907.8659688926</v>
          </cell>
          <cell r="AW21">
            <v>1989306.4839584257</v>
          </cell>
          <cell r="AX21">
            <v>2019146.0812178019</v>
          </cell>
          <cell r="AY21">
            <v>2049433.2724360686</v>
          </cell>
          <cell r="AZ21">
            <v>2080174.7715226095</v>
          </cell>
          <cell r="BA21">
            <v>2111377.3930954486</v>
          </cell>
          <cell r="BB21">
            <v>2143048.0539918803</v>
          </cell>
          <cell r="BC21">
            <v>2175193.7748017581</v>
          </cell>
          <cell r="BE21">
            <v>2146833.9616662604</v>
          </cell>
          <cell r="BG21">
            <v>236754.3108406938</v>
          </cell>
          <cell r="BH21">
            <v>243146.67723339252</v>
          </cell>
          <cell r="BI21">
            <v>249711.6375186941</v>
          </cell>
          <cell r="BJ21">
            <v>255954.42845666144</v>
          </cell>
          <cell r="BK21">
            <v>262353.28916807793</v>
          </cell>
          <cell r="BL21">
            <v>268912.12139727984</v>
          </cell>
          <cell r="BM21">
            <v>275634.92443221179</v>
          </cell>
          <cell r="BN21">
            <v>282525.79754301708</v>
          </cell>
          <cell r="BO21">
            <v>289588.94248159247</v>
          </cell>
          <cell r="BP21">
            <v>296828.66604363226</v>
          </cell>
        </row>
        <row r="22">
          <cell r="E22" t="str">
            <v>FB Baltic Holding OÜLiimi tn 4, TallinnKoondpakkumine</v>
          </cell>
          <cell r="F22">
            <v>12418</v>
          </cell>
          <cell r="G22">
            <v>260</v>
          </cell>
          <cell r="H22">
            <v>12678</v>
          </cell>
          <cell r="I22">
            <v>25.64</v>
          </cell>
          <cell r="K22">
            <v>8.89</v>
          </cell>
          <cell r="L22">
            <v>0.08</v>
          </cell>
          <cell r="M22">
            <v>0.14000000000000001</v>
          </cell>
          <cell r="N22">
            <v>0.76</v>
          </cell>
          <cell r="O22">
            <v>0.02</v>
          </cell>
          <cell r="P22">
            <v>0.05</v>
          </cell>
          <cell r="Q22">
            <v>0.03</v>
          </cell>
          <cell r="R22">
            <v>-5.9993689856447929E-3</v>
          </cell>
          <cell r="S22">
            <v>9.9640006310143558</v>
          </cell>
          <cell r="T22">
            <v>126323.6</v>
          </cell>
          <cell r="U22">
            <v>155.90273227322922</v>
          </cell>
          <cell r="W22">
            <v>0.82</v>
          </cell>
          <cell r="X22">
            <v>4.6800000000000006</v>
          </cell>
          <cell r="Y22">
            <v>3.5</v>
          </cell>
          <cell r="Z22">
            <v>1.1100000000000001</v>
          </cell>
          <cell r="AA22">
            <v>7.0000000000000007E-2</v>
          </cell>
          <cell r="AB22">
            <v>0.03</v>
          </cell>
          <cell r="AC22">
            <v>-8.333333333334636E-3</v>
          </cell>
          <cell r="AD22">
            <v>5.5216666666666665</v>
          </cell>
          <cell r="AE22">
            <v>70003.69</v>
          </cell>
          <cell r="AF22">
            <v>86.395309666666662</v>
          </cell>
          <cell r="AH22">
            <v>15.485667297681022</v>
          </cell>
          <cell r="AI22">
            <v>3.0971334595362046</v>
          </cell>
          <cell r="AJ22">
            <v>18.582800757217228</v>
          </cell>
          <cell r="AK22">
            <v>235592.74800000002</v>
          </cell>
          <cell r="AL22">
            <v>2827112.9760000003</v>
          </cell>
          <cell r="AM22">
            <v>44234705.890281603</v>
          </cell>
          <cell r="AO22">
            <v>1</v>
          </cell>
          <cell r="AQ22">
            <v>0</v>
          </cell>
          <cell r="AR22">
            <v>13745682.281870259</v>
          </cell>
          <cell r="AT22">
            <v>1515883.2000000002</v>
          </cell>
          <cell r="AU22">
            <v>1556812.0464000001</v>
          </cell>
          <cell r="AV22">
            <v>1598845.9716528</v>
          </cell>
          <cell r="AW22">
            <v>1638817.1209441198</v>
          </cell>
          <cell r="AX22">
            <v>1679787.5489677226</v>
          </cell>
          <cell r="AY22">
            <v>1721782.2376919156</v>
          </cell>
          <cell r="AZ22">
            <v>1764826.7936342133</v>
          </cell>
          <cell r="BA22">
            <v>1808947.4634750686</v>
          </cell>
          <cell r="BB22">
            <v>1854171.1500619452</v>
          </cell>
          <cell r="BC22">
            <v>1900525.4288134936</v>
          </cell>
          <cell r="BE22">
            <v>7617329.4720744044</v>
          </cell>
          <cell r="BG22">
            <v>840044.28</v>
          </cell>
          <cell r="BH22">
            <v>862725.47555999993</v>
          </cell>
          <cell r="BI22">
            <v>886019.06340011989</v>
          </cell>
          <cell r="BJ22">
            <v>908169.53998512286</v>
          </cell>
          <cell r="BK22">
            <v>930873.77848475089</v>
          </cell>
          <cell r="BL22">
            <v>954145.62294686958</v>
          </cell>
          <cell r="BM22">
            <v>977999.26352054125</v>
          </cell>
          <cell r="BN22">
            <v>1002449.2451085547</v>
          </cell>
          <cell r="BO22">
            <v>1027510.4762362685</v>
          </cell>
          <cell r="BP22">
            <v>1053198.2381421751</v>
          </cell>
        </row>
        <row r="23">
          <cell r="E23" t="str">
            <v>Kaamos Kinnisvara OÜ / Kaamos Ehitus OÜ / Vindor Holding OÜTatari 51, TallinnStat üüripind</v>
          </cell>
          <cell r="F23">
            <v>4626</v>
          </cell>
          <cell r="G23">
            <v>0</v>
          </cell>
          <cell r="H23">
            <v>4626</v>
          </cell>
          <cell r="I23">
            <v>25</v>
          </cell>
          <cell r="K23">
            <v>5.3589917298326792</v>
          </cell>
          <cell r="L23">
            <v>0.114</v>
          </cell>
          <cell r="M23">
            <v>0.20800000000000002</v>
          </cell>
          <cell r="N23">
            <v>0.35</v>
          </cell>
          <cell r="O23">
            <v>0.33250000000000002</v>
          </cell>
          <cell r="P23">
            <v>1.981514388351252</v>
          </cell>
          <cell r="Q23">
            <v>1.4999999999999999E-2</v>
          </cell>
          <cell r="S23">
            <v>8.3600061181839322</v>
          </cell>
          <cell r="T23">
            <v>38673.388302718871</v>
          </cell>
          <cell r="U23">
            <v>130.8056717287767</v>
          </cell>
          <cell r="W23">
            <v>0.65</v>
          </cell>
          <cell r="X23">
            <v>2.02</v>
          </cell>
          <cell r="Y23">
            <v>1.4</v>
          </cell>
          <cell r="Z23">
            <v>0.45</v>
          </cell>
          <cell r="AA23">
            <v>0.17</v>
          </cell>
          <cell r="AB23">
            <v>1.4999999999999999E-2</v>
          </cell>
          <cell r="AD23">
            <v>2.6850000000000001</v>
          </cell>
          <cell r="AE23">
            <v>12420.81</v>
          </cell>
          <cell r="AF23">
            <v>42.011120999999996</v>
          </cell>
          <cell r="AH23">
            <v>11.045006118183933</v>
          </cell>
          <cell r="AI23">
            <v>2.2090012236367866</v>
          </cell>
          <cell r="AJ23">
            <v>13.254007341820719</v>
          </cell>
          <cell r="AK23">
            <v>61313.037963262643</v>
          </cell>
          <cell r="AL23">
            <v>735756.45555915171</v>
          </cell>
          <cell r="AM23">
            <v>11512086.957551822</v>
          </cell>
          <cell r="AO23">
            <v>1</v>
          </cell>
          <cell r="AQ23">
            <v>0</v>
          </cell>
          <cell r="AR23">
            <v>4208177.3189852992</v>
          </cell>
          <cell r="AT23">
            <v>464080.65963262646</v>
          </cell>
          <cell r="AU23">
            <v>476610.83744270733</v>
          </cell>
          <cell r="AV23">
            <v>489479.33005366038</v>
          </cell>
          <cell r="AW23">
            <v>501716.31330500182</v>
          </cell>
          <cell r="AX23">
            <v>514259.2211376268</v>
          </cell>
          <cell r="AY23">
            <v>527115.70166606747</v>
          </cell>
          <cell r="AZ23">
            <v>540293.59420771908</v>
          </cell>
          <cell r="BA23">
            <v>553800.93406291201</v>
          </cell>
          <cell r="BB23">
            <v>567645.95741448482</v>
          </cell>
          <cell r="BC23">
            <v>581837.10634984693</v>
          </cell>
          <cell r="BE23">
            <v>1351548.7837860617</v>
          </cell>
          <cell r="BG23">
            <v>149049.72</v>
          </cell>
          <cell r="BH23">
            <v>153074.06243999998</v>
          </cell>
          <cell r="BI23">
            <v>157207.06212587998</v>
          </cell>
          <cell r="BJ23">
            <v>161137.23867902695</v>
          </cell>
          <cell r="BK23">
            <v>165165.66964600261</v>
          </cell>
          <cell r="BL23">
            <v>169294.81138715267</v>
          </cell>
          <cell r="BM23">
            <v>173527.18167183147</v>
          </cell>
          <cell r="BN23">
            <v>177865.36121362724</v>
          </cell>
          <cell r="BO23">
            <v>182311.99524396792</v>
          </cell>
          <cell r="BP23">
            <v>186869.79512506709</v>
          </cell>
        </row>
        <row r="24">
          <cell r="E24" t="str">
            <v>Kawe Group AS / Ühiselamu Projekt OÜPärnu mnt 156/Vaari 1, TallinnKoondpakkumine</v>
          </cell>
          <cell r="F24">
            <v>12114</v>
          </cell>
          <cell r="H24">
            <v>12114</v>
          </cell>
          <cell r="I24">
            <v>32</v>
          </cell>
          <cell r="K24">
            <v>10.5</v>
          </cell>
          <cell r="L24">
            <v>1.2</v>
          </cell>
          <cell r="S24">
            <v>11.7</v>
          </cell>
          <cell r="T24">
            <v>141733.79999999999</v>
          </cell>
          <cell r="U24">
            <v>183.06521999999998</v>
          </cell>
          <cell r="X24">
            <v>0</v>
          </cell>
          <cell r="AB24">
            <v>0.05</v>
          </cell>
          <cell r="AD24">
            <v>0.05</v>
          </cell>
          <cell r="AE24">
            <v>605.70000000000005</v>
          </cell>
          <cell r="AF24">
            <v>0.78232999999999997</v>
          </cell>
          <cell r="AH24">
            <v>11.75</v>
          </cell>
          <cell r="AI24">
            <v>2.35</v>
          </cell>
          <cell r="AJ24">
            <v>14.1</v>
          </cell>
          <cell r="AK24">
            <v>170807.4</v>
          </cell>
          <cell r="AL24">
            <v>2049688.7999999998</v>
          </cell>
          <cell r="AM24">
            <v>32070660.778079994</v>
          </cell>
          <cell r="AO24">
            <v>1</v>
          </cell>
          <cell r="AP24">
            <v>827143.91999999993</v>
          </cell>
          <cell r="AQ24">
            <v>5.6899999999999986</v>
          </cell>
          <cell r="AR24">
            <v>15422516.326340785</v>
          </cell>
          <cell r="AT24">
            <v>1700805.5999999999</v>
          </cell>
          <cell r="AU24">
            <v>1746727.3511999997</v>
          </cell>
          <cell r="AV24">
            <v>1793888.9896823994</v>
          </cell>
          <cell r="AW24">
            <v>1838736.2144244593</v>
          </cell>
          <cell r="AX24">
            <v>1884704.6197850707</v>
          </cell>
          <cell r="AY24">
            <v>1931822.2352796972</v>
          </cell>
          <cell r="AZ24">
            <v>1980117.7911616894</v>
          </cell>
          <cell r="BA24">
            <v>2029620.7359407316</v>
          </cell>
          <cell r="BB24">
            <v>2080361.2543392498</v>
          </cell>
          <cell r="BC24">
            <v>2132370.2856977307</v>
          </cell>
          <cell r="BE24">
            <v>7566260.1464270186</v>
          </cell>
          <cell r="BG24">
            <v>834412.32</v>
          </cell>
          <cell r="BH24">
            <v>856941.45263999992</v>
          </cell>
          <cell r="BI24">
            <v>880078.87186127983</v>
          </cell>
          <cell r="BJ24">
            <v>902080.84365781175</v>
          </cell>
          <cell r="BK24">
            <v>924632.86474925699</v>
          </cell>
          <cell r="BL24">
            <v>947748.68636798835</v>
          </cell>
          <cell r="BM24">
            <v>971442.403527188</v>
          </cell>
          <cell r="BN24">
            <v>995728.46361536765</v>
          </cell>
          <cell r="BO24">
            <v>1020621.6752057518</v>
          </cell>
          <cell r="BP24">
            <v>1046137.2170858955</v>
          </cell>
        </row>
        <row r="25">
          <cell r="E25" t="str">
            <v>Kawe Group AS / Ühiselamu Projekt OÜPärnu mnt 156/Vaari 1, TallinnStat üüripind</v>
          </cell>
          <cell r="F25">
            <v>4733</v>
          </cell>
          <cell r="H25">
            <v>4733</v>
          </cell>
          <cell r="I25">
            <v>32</v>
          </cell>
          <cell r="K25">
            <v>12.6</v>
          </cell>
          <cell r="L25">
            <v>1.2</v>
          </cell>
          <cell r="S25">
            <v>13.799999999999999</v>
          </cell>
          <cell r="T25">
            <v>65315.399999999994</v>
          </cell>
          <cell r="U25">
            <v>215.92307999999997</v>
          </cell>
          <cell r="X25">
            <v>0</v>
          </cell>
          <cell r="AB25">
            <v>0.05</v>
          </cell>
          <cell r="AD25">
            <v>0.05</v>
          </cell>
          <cell r="AE25">
            <v>236.65</v>
          </cell>
          <cell r="AF25">
            <v>0.78232999999999997</v>
          </cell>
          <cell r="AH25">
            <v>13.85</v>
          </cell>
          <cell r="AI25">
            <v>2.77</v>
          </cell>
          <cell r="AJ25">
            <v>16.62</v>
          </cell>
          <cell r="AK25">
            <v>78662.460000000006</v>
          </cell>
          <cell r="AL25">
            <v>943949.52</v>
          </cell>
          <cell r="AM25">
            <v>14769600.559632</v>
          </cell>
          <cell r="AO25">
            <v>1</v>
          </cell>
          <cell r="AP25">
            <v>267899.66743803769</v>
          </cell>
          <cell r="AQ25">
            <v>4.7168756151496174</v>
          </cell>
          <cell r="AR25">
            <v>7107181.3700153315</v>
          </cell>
          <cell r="AT25">
            <v>783784.79999999993</v>
          </cell>
          <cell r="AU25">
            <v>804946.98959999986</v>
          </cell>
          <cell r="AV25">
            <v>826680.55831919983</v>
          </cell>
          <cell r="AW25">
            <v>847347.5722771798</v>
          </cell>
          <cell r="AX25">
            <v>868531.26158410928</v>
          </cell>
          <cell r="AY25">
            <v>890244.54312371195</v>
          </cell>
          <cell r="AZ25">
            <v>912500.65670180472</v>
          </cell>
          <cell r="BA25">
            <v>935313.17311934975</v>
          </cell>
          <cell r="BB25">
            <v>958696.00244733342</v>
          </cell>
          <cell r="BC25">
            <v>982663.40250851668</v>
          </cell>
          <cell r="BE25">
            <v>2455003.5916791111</v>
          </cell>
          <cell r="BG25">
            <v>270739.46743803768</v>
          </cell>
          <cell r="BH25">
            <v>278049.43305886467</v>
          </cell>
          <cell r="BI25">
            <v>285556.76775145397</v>
          </cell>
          <cell r="BJ25">
            <v>292695.6869452403</v>
          </cell>
          <cell r="BK25">
            <v>300013.0791188713</v>
          </cell>
          <cell r="BL25">
            <v>307513.40609684307</v>
          </cell>
          <cell r="BM25">
            <v>315201.2412492641</v>
          </cell>
          <cell r="BN25">
            <v>323081.27228049567</v>
          </cell>
          <cell r="BO25">
            <v>331158.30408750806</v>
          </cell>
          <cell r="BP25">
            <v>339437.26168969576</v>
          </cell>
        </row>
        <row r="26">
          <cell r="E26" t="str">
            <v>Ambler Properties OÜEndla 15/Lõkke 2, TallinnStat üüripind</v>
          </cell>
          <cell r="F26">
            <v>4879</v>
          </cell>
          <cell r="G26">
            <v>0</v>
          </cell>
          <cell r="H26">
            <v>4879</v>
          </cell>
          <cell r="I26">
            <v>20</v>
          </cell>
          <cell r="K26">
            <v>5</v>
          </cell>
          <cell r="L26">
            <v>1</v>
          </cell>
          <cell r="M26">
            <v>1</v>
          </cell>
          <cell r="N26">
            <v>0.5</v>
          </cell>
          <cell r="O26">
            <v>0.5</v>
          </cell>
          <cell r="P26">
            <v>0.5</v>
          </cell>
          <cell r="Q26">
            <v>0.5</v>
          </cell>
          <cell r="S26">
            <v>9</v>
          </cell>
          <cell r="T26">
            <v>43911</v>
          </cell>
          <cell r="U26">
            <v>140.8194</v>
          </cell>
          <cell r="W26">
            <v>0.7</v>
          </cell>
          <cell r="X26">
            <v>1.3</v>
          </cell>
          <cell r="Y26">
            <v>0.6</v>
          </cell>
          <cell r="Z26">
            <v>0.5</v>
          </cell>
          <cell r="AA26">
            <v>0.2</v>
          </cell>
          <cell r="AB26">
            <v>2</v>
          </cell>
          <cell r="AD26">
            <v>4</v>
          </cell>
          <cell r="AE26">
            <v>19516</v>
          </cell>
          <cell r="AF26">
            <v>62.586399999999998</v>
          </cell>
          <cell r="AH26">
            <v>13</v>
          </cell>
          <cell r="AI26">
            <v>2.6</v>
          </cell>
          <cell r="AJ26">
            <v>15.6</v>
          </cell>
          <cell r="AK26">
            <v>76112.399999999994</v>
          </cell>
          <cell r="AL26">
            <v>913348.79999999993</v>
          </cell>
          <cell r="AM26">
            <v>14290803.334079998</v>
          </cell>
          <cell r="AO26">
            <v>1</v>
          </cell>
          <cell r="AQ26">
            <v>0</v>
          </cell>
          <cell r="AR26">
            <v>4778098.9037614902</v>
          </cell>
          <cell r="AT26">
            <v>526932</v>
          </cell>
          <cell r="AU26">
            <v>541159.16399999999</v>
          </cell>
          <cell r="AV26">
            <v>555770.46142799989</v>
          </cell>
          <cell r="AW26">
            <v>569664.72296369984</v>
          </cell>
          <cell r="AX26">
            <v>583906.34103779227</v>
          </cell>
          <cell r="AY26">
            <v>598503.99956373707</v>
          </cell>
          <cell r="AZ26">
            <v>613466.59955283045</v>
          </cell>
          <cell r="BA26">
            <v>628803.26454165112</v>
          </cell>
          <cell r="BB26">
            <v>644523.34615519235</v>
          </cell>
          <cell r="BC26">
            <v>660636.42980907205</v>
          </cell>
          <cell r="BE26">
            <v>2123599.5127828843</v>
          </cell>
          <cell r="BG26">
            <v>234192</v>
          </cell>
          <cell r="BH26">
            <v>240515.18399999998</v>
          </cell>
          <cell r="BI26">
            <v>247009.09396799997</v>
          </cell>
          <cell r="BJ26">
            <v>253184.32131719994</v>
          </cell>
          <cell r="BK26">
            <v>259513.92935012991</v>
          </cell>
          <cell r="BL26">
            <v>266001.77758388314</v>
          </cell>
          <cell r="BM26">
            <v>272651.8220234802</v>
          </cell>
          <cell r="BN26">
            <v>279468.1175740672</v>
          </cell>
          <cell r="BO26">
            <v>286454.82051341888</v>
          </cell>
          <cell r="BP26">
            <v>293616.19102625432</v>
          </cell>
        </row>
        <row r="27">
          <cell r="E27" t="str">
            <v>ViaCerta OÜTartu mnt 83, TallinnStat üüripind</v>
          </cell>
          <cell r="F27">
            <v>4634.8999999999996</v>
          </cell>
          <cell r="H27">
            <v>4634.8999999999996</v>
          </cell>
          <cell r="I27">
            <v>25.108147639560215</v>
          </cell>
          <cell r="K27">
            <v>11.184538493985915</v>
          </cell>
          <cell r="L27">
            <v>0.12782329707412474</v>
          </cell>
          <cell r="M27">
            <v>0.38346989122237418</v>
          </cell>
          <cell r="N27">
            <v>0.31955824268531186</v>
          </cell>
          <cell r="O27">
            <v>6.3911648537062368E-2</v>
          </cell>
          <cell r="P27">
            <v>6.3911648537062368E-2</v>
          </cell>
          <cell r="Q27">
            <v>1.2782329707412474E-2</v>
          </cell>
          <cell r="S27">
            <v>12.155995551749266</v>
          </cell>
          <cell r="T27">
            <v>56341.823782802669</v>
          </cell>
          <cell r="U27">
            <v>190.20000000000005</v>
          </cell>
          <cell r="W27">
            <v>0.7349839581762172</v>
          </cell>
          <cell r="X27">
            <v>2.2369076987971828</v>
          </cell>
          <cell r="Y27">
            <v>1.4060562678153721</v>
          </cell>
          <cell r="Z27">
            <v>0.63911648537062371</v>
          </cell>
          <cell r="AA27">
            <v>0.19173494561118709</v>
          </cell>
          <cell r="AB27">
            <v>2.5564659414824949E-2</v>
          </cell>
          <cell r="AD27">
            <v>2.9974563163882251</v>
          </cell>
          <cell r="AE27">
            <v>13892.910280827784</v>
          </cell>
          <cell r="AF27">
            <v>46.9</v>
          </cell>
          <cell r="AH27">
            <v>15.153451868137491</v>
          </cell>
          <cell r="AI27">
            <v>3.0306903736274986</v>
          </cell>
          <cell r="AJ27">
            <v>18.184142241764988</v>
          </cell>
          <cell r="AK27">
            <v>84281.680876356535</v>
          </cell>
          <cell r="AL27">
            <v>1011380.1705162784</v>
          </cell>
          <cell r="AM27">
            <v>15824660.976</v>
          </cell>
          <cell r="AO27">
            <v>1</v>
          </cell>
          <cell r="AQ27">
            <v>0</v>
          </cell>
          <cell r="AR27">
            <v>6130737.3198636435</v>
          </cell>
          <cell r="AT27">
            <v>676101.88539363199</v>
          </cell>
          <cell r="AU27">
            <v>694356.63629925996</v>
          </cell>
          <cell r="AV27">
            <v>713104.26547933987</v>
          </cell>
          <cell r="AW27">
            <v>730931.87211632333</v>
          </cell>
          <cell r="AX27">
            <v>749205.16891923139</v>
          </cell>
          <cell r="AY27">
            <v>767935.29814221209</v>
          </cell>
          <cell r="AZ27">
            <v>787133.68059576734</v>
          </cell>
          <cell r="BA27">
            <v>806812.02261066146</v>
          </cell>
          <cell r="BB27">
            <v>826982.32317592797</v>
          </cell>
          <cell r="BC27">
            <v>847656.88125532609</v>
          </cell>
          <cell r="BE27">
            <v>1511732.8091567024</v>
          </cell>
          <cell r="BG27">
            <v>166714.92336993341</v>
          </cell>
          <cell r="BH27">
            <v>171216.22630092161</v>
          </cell>
          <cell r="BI27">
            <v>175839.06441104648</v>
          </cell>
          <cell r="BJ27">
            <v>180235.04102132263</v>
          </cell>
          <cell r="BK27">
            <v>184740.91704685567</v>
          </cell>
          <cell r="BL27">
            <v>189359.43997302704</v>
          </cell>
          <cell r="BM27">
            <v>194093.42597235271</v>
          </cell>
          <cell r="BN27">
            <v>198945.76162166151</v>
          </cell>
          <cell r="BO27">
            <v>203919.40566220303</v>
          </cell>
          <cell r="BP27">
            <v>209017.39080375808</v>
          </cell>
        </row>
        <row r="28">
          <cell r="E28" t="str">
            <v>Solution Management OÜMustamäe tee 24Stat üüripind</v>
          </cell>
          <cell r="F28">
            <v>4829</v>
          </cell>
          <cell r="H28">
            <v>4829</v>
          </cell>
          <cell r="I28">
            <v>9.5867472805593543</v>
          </cell>
          <cell r="K28">
            <v>11.823654979356538</v>
          </cell>
          <cell r="L28">
            <v>0.12782329707412474</v>
          </cell>
          <cell r="M28">
            <v>0.44738153975943656</v>
          </cell>
          <cell r="N28">
            <v>0.31955824268531186</v>
          </cell>
          <cell r="O28">
            <v>0.19173494561118709</v>
          </cell>
          <cell r="P28">
            <v>0.19173494561118709</v>
          </cell>
          <cell r="Q28">
            <v>1.2782329707412474E-2</v>
          </cell>
          <cell r="S28">
            <v>13.114670279805202</v>
          </cell>
          <cell r="T28">
            <v>63330.742781179317</v>
          </cell>
          <cell r="U28">
            <v>205.20000000000005</v>
          </cell>
          <cell r="W28">
            <v>0.75096187031048278</v>
          </cell>
          <cell r="X28">
            <v>3.7068756151496176</v>
          </cell>
          <cell r="Y28">
            <v>2.5564659414824948</v>
          </cell>
          <cell r="Z28">
            <v>0.95867472805593557</v>
          </cell>
          <cell r="AA28">
            <v>0.19173494561118709</v>
          </cell>
          <cell r="AB28">
            <v>1.2782329707412474E-2</v>
          </cell>
          <cell r="AD28">
            <v>4.4706198151675132</v>
          </cell>
          <cell r="AE28">
            <v>21588.623087443921</v>
          </cell>
          <cell r="AF28">
            <v>69.95</v>
          </cell>
          <cell r="AH28">
            <v>17.585290094972713</v>
          </cell>
          <cell r="AI28">
            <v>3.5170580189945428</v>
          </cell>
          <cell r="AJ28">
            <v>21.102348113967256</v>
          </cell>
          <cell r="AK28">
            <v>101903.23904234788</v>
          </cell>
          <cell r="AL28">
            <v>1222838.8685081745</v>
          </cell>
          <cell r="AM28">
            <v>19133270.640000004</v>
          </cell>
          <cell r="AO28">
            <v>1</v>
          </cell>
          <cell r="AQ28">
            <v>0</v>
          </cell>
          <cell r="AR28">
            <v>6891224.3551081456</v>
          </cell>
          <cell r="AT28">
            <v>759968.9133741518</v>
          </cell>
          <cell r="AU28">
            <v>780488.07403525384</v>
          </cell>
          <cell r="AV28">
            <v>801561.25203420559</v>
          </cell>
          <cell r="AW28">
            <v>821600.2833350607</v>
          </cell>
          <cell r="AX28">
            <v>842140.2904184371</v>
          </cell>
          <cell r="AY28">
            <v>863193.79767889797</v>
          </cell>
          <cell r="AZ28">
            <v>884773.64262087038</v>
          </cell>
          <cell r="BA28">
            <v>906892.98368639208</v>
          </cell>
          <cell r="BB28">
            <v>929565.30827855179</v>
          </cell>
          <cell r="BC28">
            <v>952804.44098551548</v>
          </cell>
          <cell r="BE28">
            <v>2349128.3803109881</v>
          </cell>
          <cell r="BG28">
            <v>259063.47704932705</v>
          </cell>
          <cell r="BH28">
            <v>266058.19092965883</v>
          </cell>
          <cell r="BI28">
            <v>273241.7620847596</v>
          </cell>
          <cell r="BJ28">
            <v>280072.80613687856</v>
          </cell>
          <cell r="BK28">
            <v>287074.62629030051</v>
          </cell>
          <cell r="BL28">
            <v>294251.49194755801</v>
          </cell>
          <cell r="BM28">
            <v>301607.77924624691</v>
          </cell>
          <cell r="BN28">
            <v>309147.97372740303</v>
          </cell>
          <cell r="BO28">
            <v>316876.67307058809</v>
          </cell>
          <cell r="BP28">
            <v>324798.58989735274</v>
          </cell>
        </row>
        <row r="29">
          <cell r="E29" t="str">
            <v>PalmGrupp OÜHobujaama 12/14, TallinnStat üüripind</v>
          </cell>
          <cell r="F29">
            <v>4993</v>
          </cell>
          <cell r="G29">
            <v>0</v>
          </cell>
          <cell r="H29">
            <v>4993</v>
          </cell>
          <cell r="I29">
            <v>65</v>
          </cell>
          <cell r="K29">
            <v>11.8</v>
          </cell>
          <cell r="L29">
            <v>0.1</v>
          </cell>
          <cell r="M29">
            <v>0.31</v>
          </cell>
          <cell r="N29">
            <v>0.3</v>
          </cell>
          <cell r="O29">
            <v>0.3</v>
          </cell>
          <cell r="P29">
            <v>0.65</v>
          </cell>
          <cell r="Q29">
            <v>0.04</v>
          </cell>
          <cell r="S29">
            <v>13.500000000000002</v>
          </cell>
          <cell r="T29">
            <v>67405.500000000015</v>
          </cell>
          <cell r="U29">
            <v>211.22910000000002</v>
          </cell>
          <cell r="W29">
            <v>0.7</v>
          </cell>
          <cell r="X29">
            <v>1.37</v>
          </cell>
          <cell r="Y29">
            <v>0.5</v>
          </cell>
          <cell r="Z29">
            <v>0.83</v>
          </cell>
          <cell r="AA29">
            <v>0.04</v>
          </cell>
          <cell r="AB29">
            <v>0.2</v>
          </cell>
          <cell r="AD29">
            <v>2.27</v>
          </cell>
          <cell r="AE29">
            <v>11334.11</v>
          </cell>
          <cell r="AF29">
            <v>35.517781999999997</v>
          </cell>
          <cell r="AH29">
            <v>15.770000000000001</v>
          </cell>
          <cell r="AI29">
            <v>3.1540000000000004</v>
          </cell>
          <cell r="AJ29">
            <v>18.924000000000003</v>
          </cell>
          <cell r="AK29">
            <v>94487.532000000021</v>
          </cell>
          <cell r="AL29">
            <v>1133850.3840000003</v>
          </cell>
          <cell r="AM29">
            <v>17740903.418294404</v>
          </cell>
          <cell r="AO29">
            <v>1</v>
          </cell>
          <cell r="AQ29">
            <v>0</v>
          </cell>
          <cell r="AR29">
            <v>7334611.9573112717</v>
          </cell>
          <cell r="AT29">
            <v>808866.00000000023</v>
          </cell>
          <cell r="AU29">
            <v>830705.38200000022</v>
          </cell>
          <cell r="AV29">
            <v>853134.4273140002</v>
          </cell>
          <cell r="AW29">
            <v>874462.78799685009</v>
          </cell>
          <cell r="AX29">
            <v>896324.35769677127</v>
          </cell>
          <cell r="AY29">
            <v>918732.46663919045</v>
          </cell>
          <cell r="AZ29">
            <v>941700.77830517013</v>
          </cell>
          <cell r="BA29">
            <v>965243.29776279931</v>
          </cell>
          <cell r="BB29">
            <v>989374.38020686922</v>
          </cell>
          <cell r="BC29">
            <v>1014108.7397120409</v>
          </cell>
          <cell r="BE29">
            <v>1233301.418007154</v>
          </cell>
          <cell r="BG29">
            <v>136009.32</v>
          </cell>
          <cell r="BH29">
            <v>139681.57164000001</v>
          </cell>
          <cell r="BI29">
            <v>143452.97407428001</v>
          </cell>
          <cell r="BJ29">
            <v>147039.29842613699</v>
          </cell>
          <cell r="BK29">
            <v>150715.2808867904</v>
          </cell>
          <cell r="BL29">
            <v>154483.16290896013</v>
          </cell>
          <cell r="BM29">
            <v>158345.24198168411</v>
          </cell>
          <cell r="BN29">
            <v>162303.87303122619</v>
          </cell>
          <cell r="BO29">
            <v>166361.46985700683</v>
          </cell>
          <cell r="BP29">
            <v>170520.50660343198</v>
          </cell>
        </row>
        <row r="30">
          <cell r="E30" t="str">
            <v xml:space="preserve">PalmGrupp OÜ - 2Hobujaama 12/14, TallinnMTA üüripind </v>
          </cell>
          <cell r="F30">
            <v>12058</v>
          </cell>
          <cell r="G30">
            <v>0</v>
          </cell>
          <cell r="H30">
            <v>12058</v>
          </cell>
          <cell r="I30">
            <v>100</v>
          </cell>
          <cell r="K30">
            <v>13.8</v>
          </cell>
          <cell r="L30">
            <v>0.1</v>
          </cell>
          <cell r="M30">
            <v>0.31</v>
          </cell>
          <cell r="N30">
            <v>0.3</v>
          </cell>
          <cell r="O30">
            <v>0.3</v>
          </cell>
          <cell r="P30">
            <v>0.65</v>
          </cell>
          <cell r="Q30">
            <v>0.04</v>
          </cell>
          <cell r="S30">
            <v>15.500000000000002</v>
          </cell>
          <cell r="T30">
            <v>186899.00000000003</v>
          </cell>
          <cell r="U30">
            <v>242.52230000000003</v>
          </cell>
          <cell r="W30">
            <v>0.7</v>
          </cell>
          <cell r="X30">
            <v>1.3660000000000001</v>
          </cell>
          <cell r="Y30">
            <v>0.5</v>
          </cell>
          <cell r="Z30">
            <v>0.83</v>
          </cell>
          <cell r="AA30">
            <v>3.5999999999999997E-2</v>
          </cell>
          <cell r="AB30">
            <v>0.2</v>
          </cell>
          <cell r="AD30">
            <v>2.266</v>
          </cell>
          <cell r="AE30">
            <v>27323.428</v>
          </cell>
          <cell r="AF30">
            <v>35.455195599999996</v>
          </cell>
          <cell r="AH30">
            <v>17.766000000000002</v>
          </cell>
          <cell r="AI30">
            <v>3.5532000000000004</v>
          </cell>
          <cell r="AJ30">
            <v>21.319200000000002</v>
          </cell>
          <cell r="AK30">
            <v>257066.91360000003</v>
          </cell>
          <cell r="AL30">
            <v>3084802.9632000001</v>
          </cell>
          <cell r="AM30">
            <v>48266678.044005118</v>
          </cell>
          <cell r="AO30">
            <v>1</v>
          </cell>
          <cell r="AQ30">
            <v>0</v>
          </cell>
          <cell r="AR30">
            <v>20337088.816335745</v>
          </cell>
          <cell r="AT30">
            <v>2242788.0000000005</v>
          </cell>
          <cell r="AU30">
            <v>2303343.2760000001</v>
          </cell>
          <cell r="AV30">
            <v>2365533.5444519999</v>
          </cell>
          <cell r="AW30">
            <v>2424671.8830632996</v>
          </cell>
          <cell r="AX30">
            <v>2485288.680139882</v>
          </cell>
          <cell r="AY30">
            <v>2547420.8971433789</v>
          </cell>
          <cell r="AZ30">
            <v>2611106.4195719631</v>
          </cell>
          <cell r="BA30">
            <v>2676384.080061262</v>
          </cell>
          <cell r="BB30">
            <v>2743293.6820627935</v>
          </cell>
          <cell r="BC30">
            <v>2811876.0241143629</v>
          </cell>
          <cell r="BE30">
            <v>2973151.177923664</v>
          </cell>
          <cell r="BG30">
            <v>327881.136</v>
          </cell>
          <cell r="BH30">
            <v>336733.92667199997</v>
          </cell>
          <cell r="BI30">
            <v>345825.74269214395</v>
          </cell>
          <cell r="BJ30">
            <v>354471.38625944749</v>
          </cell>
          <cell r="BK30">
            <v>363333.17091593368</v>
          </cell>
          <cell r="BL30">
            <v>372416.500188832</v>
          </cell>
          <cell r="BM30">
            <v>381726.91269355279</v>
          </cell>
          <cell r="BN30">
            <v>391270.08551089157</v>
          </cell>
          <cell r="BO30">
            <v>401051.83764866384</v>
          </cell>
          <cell r="BP30">
            <v>411078.13358988042</v>
          </cell>
        </row>
        <row r="31">
          <cell r="E31" t="str">
            <v>PalmGrupp OÜ - 2Hobujaama 12/14, TallinnStat üüripind</v>
          </cell>
          <cell r="F31">
            <v>4758</v>
          </cell>
          <cell r="G31">
            <v>0</v>
          </cell>
          <cell r="H31">
            <v>4758</v>
          </cell>
          <cell r="I31">
            <v>100</v>
          </cell>
          <cell r="K31">
            <v>13.8</v>
          </cell>
          <cell r="L31">
            <v>0.1</v>
          </cell>
          <cell r="M31">
            <v>0.31</v>
          </cell>
          <cell r="N31">
            <v>0.3</v>
          </cell>
          <cell r="O31">
            <v>0.3</v>
          </cell>
          <cell r="P31">
            <v>0.65</v>
          </cell>
          <cell r="Q31">
            <v>0.04</v>
          </cell>
          <cell r="S31">
            <v>15.500000000000002</v>
          </cell>
          <cell r="T31">
            <v>73749.000000000015</v>
          </cell>
          <cell r="U31">
            <v>242.52230000000003</v>
          </cell>
          <cell r="W31">
            <v>0.7</v>
          </cell>
          <cell r="X31">
            <v>1.3660000000000001</v>
          </cell>
          <cell r="Y31">
            <v>0.5</v>
          </cell>
          <cell r="Z31">
            <v>0.83</v>
          </cell>
          <cell r="AA31">
            <v>3.5999999999999997E-2</v>
          </cell>
          <cell r="AB31">
            <v>0.2</v>
          </cell>
          <cell r="AD31">
            <v>2.266</v>
          </cell>
          <cell r="AE31">
            <v>10781.628000000001</v>
          </cell>
          <cell r="AF31">
            <v>35.455195599999996</v>
          </cell>
          <cell r="AH31">
            <v>17.766000000000002</v>
          </cell>
          <cell r="AI31">
            <v>3.5532000000000004</v>
          </cell>
          <cell r="AJ31">
            <v>21.319200000000002</v>
          </cell>
          <cell r="AK31">
            <v>101436.75360000001</v>
          </cell>
          <cell r="AL31">
            <v>1217241.0432000002</v>
          </cell>
          <cell r="AM31">
            <v>19045683.706533123</v>
          </cell>
          <cell r="AO31">
            <v>1</v>
          </cell>
          <cell r="AQ31">
            <v>0</v>
          </cell>
          <cell r="AR31">
            <v>8024868.8495708648</v>
          </cell>
          <cell r="AT31">
            <v>884988.00000000023</v>
          </cell>
          <cell r="AU31">
            <v>908882.67600000021</v>
          </cell>
          <cell r="AV31">
            <v>933422.50825200009</v>
          </cell>
          <cell r="AW31">
            <v>956758.07095830003</v>
          </cell>
          <cell r="AX31">
            <v>980677.02273225749</v>
          </cell>
          <cell r="AY31">
            <v>1005193.9483005638</v>
          </cell>
          <cell r="AZ31">
            <v>1030323.7970080778</v>
          </cell>
          <cell r="BA31">
            <v>1056081.8919332798</v>
          </cell>
          <cell r="BB31">
            <v>1082483.9392316118</v>
          </cell>
          <cell r="BC31">
            <v>1109546.0377124019</v>
          </cell>
          <cell r="BE31">
            <v>1173184.0524598435</v>
          </cell>
          <cell r="BG31">
            <v>129379.53600000001</v>
          </cell>
          <cell r="BH31">
            <v>132872.78347200001</v>
          </cell>
          <cell r="BI31">
            <v>136460.34862574399</v>
          </cell>
          <cell r="BJ31">
            <v>139871.85734138757</v>
          </cell>
          <cell r="BK31">
            <v>143368.65377492225</v>
          </cell>
          <cell r="BL31">
            <v>146952.87011929529</v>
          </cell>
          <cell r="BM31">
            <v>150626.69187227765</v>
          </cell>
          <cell r="BN31">
            <v>154392.35916908458</v>
          </cell>
          <cell r="BO31">
            <v>158252.16814831167</v>
          </cell>
          <cell r="BP31">
            <v>162208.47235201945</v>
          </cell>
        </row>
        <row r="32">
          <cell r="E32" t="str">
            <v>PalmGrupp OÜ - 2Hobujaama 12/14, TallinnKoondpakkumine</v>
          </cell>
          <cell r="F32">
            <v>16816</v>
          </cell>
          <cell r="G32">
            <v>0</v>
          </cell>
          <cell r="H32">
            <v>16816</v>
          </cell>
          <cell r="I32">
            <v>100</v>
          </cell>
          <cell r="K32">
            <v>13.8</v>
          </cell>
          <cell r="L32">
            <v>0.1</v>
          </cell>
          <cell r="M32">
            <v>0.31</v>
          </cell>
          <cell r="N32">
            <v>0.3</v>
          </cell>
          <cell r="O32">
            <v>0.3</v>
          </cell>
          <cell r="P32">
            <v>0.65</v>
          </cell>
          <cell r="Q32">
            <v>0.04</v>
          </cell>
          <cell r="S32">
            <v>15.500000000000002</v>
          </cell>
          <cell r="T32">
            <v>260648.00000000003</v>
          </cell>
          <cell r="U32">
            <v>242.52230000000003</v>
          </cell>
          <cell r="W32">
            <v>0.7</v>
          </cell>
          <cell r="X32">
            <v>1.3660000000000001</v>
          </cell>
          <cell r="Y32">
            <v>0.5</v>
          </cell>
          <cell r="Z32">
            <v>0.83</v>
          </cell>
          <cell r="AA32">
            <v>3.5999999999999997E-2</v>
          </cell>
          <cell r="AB32">
            <v>0.2</v>
          </cell>
          <cell r="AD32">
            <v>2.266</v>
          </cell>
          <cell r="AE32">
            <v>38105.055999999997</v>
          </cell>
          <cell r="AF32">
            <v>35.455195599999996</v>
          </cell>
          <cell r="AH32">
            <v>17.766000000000002</v>
          </cell>
          <cell r="AI32">
            <v>3.5532000000000004</v>
          </cell>
          <cell r="AJ32">
            <v>21.319200000000002</v>
          </cell>
          <cell r="AK32">
            <v>358503.66720000003</v>
          </cell>
          <cell r="AL32">
            <v>4302044.0064000003</v>
          </cell>
          <cell r="AM32">
            <v>67312361.750538245</v>
          </cell>
          <cell r="AO32">
            <v>1</v>
          </cell>
          <cell r="AQ32">
            <v>0</v>
          </cell>
          <cell r="AR32">
            <v>28361957.665906608</v>
          </cell>
          <cell r="AT32">
            <v>3127776.0000000005</v>
          </cell>
          <cell r="AU32">
            <v>3212225.952</v>
          </cell>
          <cell r="AV32">
            <v>3298956.0527039999</v>
          </cell>
          <cell r="AW32">
            <v>3381429.9540215996</v>
          </cell>
          <cell r="AX32">
            <v>3465965.7028721394</v>
          </cell>
          <cell r="AY32">
            <v>3552614.8454439426</v>
          </cell>
          <cell r="AZ32">
            <v>3641430.2165800408</v>
          </cell>
          <cell r="BA32">
            <v>3732465.9719945416</v>
          </cell>
          <cell r="BB32">
            <v>3825777.6212944048</v>
          </cell>
          <cell r="BC32">
            <v>3921422.0618267646</v>
          </cell>
          <cell r="BE32">
            <v>4146335.2303835065</v>
          </cell>
          <cell r="BG32">
            <v>457260.67199999996</v>
          </cell>
          <cell r="BH32">
            <v>469606.7101439999</v>
          </cell>
          <cell r="BI32">
            <v>482286.09131788783</v>
          </cell>
          <cell r="BJ32">
            <v>494343.24360083498</v>
          </cell>
          <cell r="BK32">
            <v>506701.82469085581</v>
          </cell>
          <cell r="BL32">
            <v>519369.37030812714</v>
          </cell>
          <cell r="BM32">
            <v>532353.60456583032</v>
          </cell>
          <cell r="BN32">
            <v>545662.44467997598</v>
          </cell>
          <cell r="BO32">
            <v>559304.00579697534</v>
          </cell>
          <cell r="BP32">
            <v>573286.6059418997</v>
          </cell>
        </row>
      </sheetData>
      <sheetData sheetId="2">
        <row r="1">
          <cell r="B1">
            <v>3.95E-2</v>
          </cell>
        </row>
        <row r="2">
          <cell r="B2">
            <v>287.60241841678067</v>
          </cell>
        </row>
      </sheetData>
      <sheetData sheetId="3"/>
      <sheetData sheetId="4"/>
      <sheetData sheetId="5"/>
      <sheetData sheetId="6"/>
      <sheetData sheetId="7">
        <row r="1">
          <cell r="F1" t="str">
            <v>Üüripind (m2)</v>
          </cell>
          <cell r="G1" t="str">
            <v>Arhitektuur, lähiümbrus ja teised rentnikud</v>
          </cell>
          <cell r="H1" t="str">
            <v>Kommentaar</v>
          </cell>
          <cell r="I1" t="str">
            <v>Asukoha sobivus</v>
          </cell>
          <cell r="J1" t="str">
            <v>kommentaar</v>
          </cell>
          <cell r="K1" t="str">
            <v>Ruumilahendus</v>
          </cell>
          <cell r="L1" t="str">
            <v>kommentaar</v>
          </cell>
        </row>
        <row r="2">
          <cell r="E2" t="str">
            <v xml:space="preserve">E.L.L. Kinnisvara AS / Smuuli Kinnisvara OÜJ.Smuuli tee 1, TallinnMTA üüripind </v>
          </cell>
          <cell r="F2">
            <v>7530</v>
          </cell>
          <cell r="G2">
            <v>2</v>
          </cell>
          <cell r="H2" t="str">
            <v>Välisilmelt jätab korterelamu mulje</v>
          </cell>
          <cell r="I2">
            <v>2</v>
          </cell>
          <cell r="J2" t="str">
            <v>ainult bussiliiklus, 
lähiümbruses ei ole büroosid</v>
          </cell>
          <cell r="K2">
            <v>0</v>
          </cell>
          <cell r="L2" t="str">
            <v>Materjal puudub</v>
          </cell>
        </row>
        <row r="3">
          <cell r="E3" t="str">
            <v>E.L.L. Kinnisvara AS / Smuuli Kinnisvara OÜJ.Smuuli tee 1, TallinnStat üüripind</v>
          </cell>
          <cell r="F3">
            <v>4810</v>
          </cell>
          <cell r="G3">
            <v>2</v>
          </cell>
          <cell r="H3" t="str">
            <v>Materjal puudub</v>
          </cell>
          <cell r="I3">
            <v>1</v>
          </cell>
          <cell r="K3">
            <v>0</v>
          </cell>
          <cell r="L3" t="str">
            <v>Materjal puudub</v>
          </cell>
        </row>
        <row r="4">
          <cell r="E4" t="str">
            <v>E.L.L. Kinnisvara AS / Smuuli Kinnisvara OÜJ.Smuuli tee 1, TallinnKoondpakkumine</v>
          </cell>
          <cell r="F4">
            <v>12340</v>
          </cell>
          <cell r="G4">
            <v>2</v>
          </cell>
          <cell r="H4" t="str">
            <v>Materjal puudub</v>
          </cell>
          <cell r="I4">
            <v>1.6102106969205834</v>
          </cell>
          <cell r="K4">
            <v>0</v>
          </cell>
        </row>
        <row r="5">
          <cell r="E5" t="str">
            <v xml:space="preserve">E.L.L. Kinnisvara AS / Rannamõisa Kinnisvara OÜRannamõisa 4a, TallinnMTA üüripind </v>
          </cell>
          <cell r="F5">
            <v>7530</v>
          </cell>
          <cell r="G5">
            <v>2</v>
          </cell>
          <cell r="H5" t="str">
            <v>Õismäe liiklussõlm on probleemne, kesklinnast liialt kaugel</v>
          </cell>
          <cell r="I5">
            <v>2</v>
          </cell>
          <cell r="J5" t="str">
            <v>Õismäe liiklussõlm on probleemne, kesklinnast liialt kaugel</v>
          </cell>
          <cell r="K5">
            <v>0</v>
          </cell>
          <cell r="L5" t="str">
            <v>Sarnane Smuuli teele pakutavale lahendusele</v>
          </cell>
        </row>
        <row r="6">
          <cell r="E6" t="str">
            <v>E.L.L. Kinnisvara AS / Rannamõisa Kinnisvara OÜRannamõisa 4a, TallinnStat üüripind</v>
          </cell>
          <cell r="F6">
            <v>4810</v>
          </cell>
          <cell r="G6">
            <v>2</v>
          </cell>
          <cell r="H6" t="str">
            <v>Materjal puudub</v>
          </cell>
          <cell r="I6">
            <v>2</v>
          </cell>
          <cell r="K6">
            <v>0</v>
          </cell>
          <cell r="L6" t="str">
            <v>Materjal puudub</v>
          </cell>
        </row>
        <row r="7">
          <cell r="E7" t="str">
            <v>E.L.L. Kinnisvara AS / Rannamõisa Kinnisvara OÜRannamõisa 4a, TallinnKoondpakkumine</v>
          </cell>
          <cell r="F7">
            <v>12340</v>
          </cell>
          <cell r="G7">
            <v>2</v>
          </cell>
          <cell r="I7">
            <v>2</v>
          </cell>
          <cell r="K7">
            <v>0</v>
          </cell>
        </row>
        <row r="8">
          <cell r="E8" t="str">
            <v xml:space="preserve">E.L.L. Kinnisvara AS / AS JärvevanaValukoja 24, TallinnMTA üüripind </v>
          </cell>
          <cell r="F8">
            <v>7530</v>
          </cell>
          <cell r="G8">
            <v>1</v>
          </cell>
          <cell r="H8" t="str">
            <v>Kaks eraldi maja.</v>
          </cell>
          <cell r="I8">
            <v>1</v>
          </cell>
          <cell r="J8" t="str">
            <v>Ainult bussiliiklus</v>
          </cell>
          <cell r="K8">
            <v>0</v>
          </cell>
          <cell r="L8" t="str">
            <v>Materjal puudub</v>
          </cell>
        </row>
        <row r="9">
          <cell r="E9" t="str">
            <v>E.L.L. Kinnisvara AS / AS JärvevanaValukoja 24, TallinnStat üüripind</v>
          </cell>
          <cell r="F9">
            <v>4810</v>
          </cell>
          <cell r="G9">
            <v>1</v>
          </cell>
          <cell r="H9" t="str">
            <v>Materjal puudub</v>
          </cell>
          <cell r="I9">
            <v>1</v>
          </cell>
          <cell r="K9">
            <v>0</v>
          </cell>
          <cell r="L9" t="str">
            <v>Materjal puudub</v>
          </cell>
        </row>
        <row r="10">
          <cell r="E10" t="str">
            <v>E.L.L. Kinnisvara AS / AS JärvevanaValukoja 24, TallinnKoondpakkumine</v>
          </cell>
          <cell r="F10">
            <v>12340</v>
          </cell>
          <cell r="G10">
            <v>1</v>
          </cell>
          <cell r="I10">
            <v>1</v>
          </cell>
          <cell r="K10">
            <v>0</v>
          </cell>
        </row>
        <row r="11">
          <cell r="E11" t="str">
            <v>AS YIT Ehitus / Ühiselamu Projekt OÜPärnu mnt 156/Vaari 1, TallinnKoondpakkumine</v>
          </cell>
          <cell r="F11">
            <v>12388</v>
          </cell>
          <cell r="G11">
            <v>3</v>
          </cell>
          <cell r="H11" t="str">
            <v>MTA: Välisilme on sulandunud piirkonna teiste hoonetega, ei ole esilekutsuv ning tüüpilisele büroopinnale sobilik.
Stat</v>
          </cell>
          <cell r="I11">
            <v>3</v>
          </cell>
          <cell r="J11" t="str">
            <v>MTA: väljasõidul vasakpööre on probleemne kuid
 see on lahendatav rajatava ristmikuga.
 Koostöö partner PPA lähedal. 
Linna saabujatele lihtne leida
Stat</v>
          </cell>
          <cell r="K11">
            <v>3</v>
          </cell>
          <cell r="L11" t="str">
            <v xml:space="preserve">MTA: puudub klienditeeninduse saal
Stat: - arhiiviruumid hajutatud
- pikim osa mööda Pärnu mnt (müra, saaste)
- vasak poolne tagumine osa pime
- väikseid juhi kabinette raske/võimatu projekteerida struktuuri üksuste juurde
- I k puudub teabekeskus
</v>
          </cell>
        </row>
        <row r="12">
          <cell r="E12" t="str">
            <v xml:space="preserve">Zelluloosi Kinnisvara OÜTartu mnt 80j, TallinnMTA üüripind </v>
          </cell>
          <cell r="F12">
            <v>7355</v>
          </cell>
          <cell r="G12">
            <v>2</v>
          </cell>
          <cell r="H12" t="str">
            <v>MTA: Harjumatu, moderne kuid samas väga huvitav. Mõjub värskendavalt, äratab maksumaksjas huvi ning tuletab meelde kohustusi.
Samas kahtlus kas reaalselt ka teostatav</v>
          </cell>
          <cell r="I12">
            <v>4</v>
          </cell>
          <cell r="J12" t="str">
            <v>MTA: Väga hea logistiline juurdepääs(buss, tramm, maaliinide bussijaam, lennujaam-õhuväravad)Lähedal Tolli teeninduskeskus ja  postiteenused.Kaba liikumise tsenter</v>
          </cell>
          <cell r="K12">
            <v>2</v>
          </cell>
          <cell r="L12" t="str">
            <v>ühiskasutuses olevad ruumid on kahe üksuse vahel üldises kasutamises.Ühised koridorid. Turvarisk</v>
          </cell>
        </row>
        <row r="13">
          <cell r="E13" t="str">
            <v>Zelluloosi Kinnisvara OÜTartu mnt 80j, TallinnStat üüripind</v>
          </cell>
          <cell r="F13">
            <v>4670</v>
          </cell>
          <cell r="G13">
            <v>3</v>
          </cell>
          <cell r="H13" t="str">
            <v>Ühised koridorid ja ühiskasutuses ruumid on turvarisk</v>
          </cell>
          <cell r="I13">
            <v>3</v>
          </cell>
          <cell r="K13">
            <v>2</v>
          </cell>
          <cell r="L13" t="str">
            <v>STAT:
- I k teabekeskusesse ebamugav sissepääs ja MTA uurimisosakonnaga ühel korrusel
- II k tööruumid ilma päevavalguseta- ei saa töökohti planeerida
- väikseid juhi kabinette raske struktuuriüksuste juurde projekteerida
- üks suur printimisruum
- korrus</v>
          </cell>
        </row>
        <row r="14">
          <cell r="E14" t="str">
            <v>Zelluloosi Kinnisvara OÜTartu mnt 80j, TallinnKoondpakkumine</v>
          </cell>
          <cell r="F14">
            <v>12025</v>
          </cell>
          <cell r="G14">
            <v>2.3883575883575885</v>
          </cell>
          <cell r="I14">
            <v>3.6116424116424115</v>
          </cell>
          <cell r="K14">
            <v>2</v>
          </cell>
        </row>
        <row r="15">
          <cell r="E15" t="str">
            <v xml:space="preserve">Fausto Kinnisvara OÜTartu mnt 80p, TallinnMTA üüripind </v>
          </cell>
          <cell r="F15">
            <v>7588</v>
          </cell>
          <cell r="G15">
            <v>3</v>
          </cell>
          <cell r="H15" t="str">
            <v>madalam osa liiga massiivne</v>
          </cell>
          <cell r="I15">
            <v>4</v>
          </cell>
          <cell r="J15" t="str">
            <v>Väga hea logistiline juurdepääs(buss, tramm, maaliinide bussijaam, lennujaam-õhuväravad)Lähedal Tolli teeninduskeskus ja  postiteenused.Kabaküla- kaupade liikumise tsenter</v>
          </cell>
          <cell r="K15">
            <v>2</v>
          </cell>
          <cell r="L15" t="str">
            <v>kabinetid jäävad pimedaks palju kunstvalgustust</v>
          </cell>
        </row>
        <row r="16">
          <cell r="E16" t="str">
            <v>Fausto Kinnisvara OÜTartu mnt 80p, TallinnStat üüripind</v>
          </cell>
          <cell r="F16">
            <v>4847</v>
          </cell>
          <cell r="G16">
            <v>2</v>
          </cell>
          <cell r="H16" t="str">
            <v>Ühised koridorid turvarisk</v>
          </cell>
          <cell r="I16">
            <v>3</v>
          </cell>
          <cell r="K16">
            <v>1</v>
          </cell>
          <cell r="L16" t="str">
            <v xml:space="preserve">- sügavad pinnad, suures osas puudub päevavalgus
- printimise ruum 40 m2, tegelikult vajalik väikseid ruume vastavalt struktuuriüksustele
- MTAga ühine sissepääs
- 2 lifti ei ole piisav
- pole võimalik projekteerida väikseid juhi kabinette
</v>
          </cell>
        </row>
        <row r="17">
          <cell r="E17" t="str">
            <v>Fausto Kinnisvara OÜTartu mnt 80p, TallinnKoondpakkumine</v>
          </cell>
          <cell r="F17">
            <v>12435</v>
          </cell>
          <cell r="G17">
            <v>2.6102131081624447</v>
          </cell>
          <cell r="I17">
            <v>3.6102131081624447</v>
          </cell>
          <cell r="K17">
            <v>1.6102131081624447</v>
          </cell>
        </row>
        <row r="18">
          <cell r="E18" t="str">
            <v xml:space="preserve">BC 25 OÜVäike-Paala 1, TallinnMTA üüripind </v>
          </cell>
          <cell r="F18">
            <v>8523</v>
          </cell>
          <cell r="G18">
            <v>3</v>
          </cell>
          <cell r="H18" t="str">
            <v>Kaob teiste hulka ära, liialt  linna ääres</v>
          </cell>
          <cell r="I18">
            <v>2</v>
          </cell>
          <cell r="J18" t="str">
            <v>Bussiühendus on kehv, positiivne on tramm</v>
          </cell>
          <cell r="K18">
            <v>2</v>
          </cell>
          <cell r="L18" t="str">
            <v>ühised vahekoridori pinnad, ei ole eraldatust</v>
          </cell>
        </row>
        <row r="19">
          <cell r="E19" t="str">
            <v>BC 25 OÜVäike-Paala 1, TallinnStat üüripind</v>
          </cell>
          <cell r="F19">
            <v>3880</v>
          </cell>
          <cell r="G19">
            <v>2</v>
          </cell>
          <cell r="H19" t="str">
            <v xml:space="preserve">Arhitektuuri kirjeldus puudub
- ebameeldiv naabrus
- ühised koridorid- turvarisk
</v>
          </cell>
          <cell r="I19">
            <v>1</v>
          </cell>
          <cell r="K19">
            <v>2</v>
          </cell>
          <cell r="L19" t="str">
            <v xml:space="preserve">-I k töötajatel tuleb läbi käia teabekeskusest
- 2 lifti ei ole piisav
- väikseid juhi kabinette raske struktuuriüksuste juurde projekteerida
- MTAga ühine sissepääs
</v>
          </cell>
        </row>
        <row r="20">
          <cell r="E20" t="str">
            <v>BC 25 OÜVäike-Paala 1, TallinnKoondpakkumine</v>
          </cell>
          <cell r="F20">
            <v>12403</v>
          </cell>
          <cell r="G20">
            <v>2.6871724582762235</v>
          </cell>
          <cell r="I20">
            <v>1.6871724582762235</v>
          </cell>
          <cell r="K20">
            <v>2</v>
          </cell>
        </row>
        <row r="21">
          <cell r="E21" t="str">
            <v>FB Baltic Holding OÜLiimi tn 4, TallinnKoondpakkumine</v>
          </cell>
          <cell r="F21">
            <v>12678</v>
          </cell>
          <cell r="G21">
            <v>1.5</v>
          </cell>
          <cell r="H21" t="str">
            <v>MTA:Oleks nagu kaks ühiselamu hoonet kõrvuti. Ei ole soliidne ega usaldusväärne. Kaks eraldi maja, mis tähendaks seda et võiksime samadel koghtadel Endlas jätkata - Hinne 1
Stat: Tööstuspiirkond, väljavaade kehv ; Hinne 2</v>
          </cell>
          <cell r="I21">
            <v>2.5</v>
          </cell>
          <cell r="J21" t="str">
            <v>MTA: Jätab mahajäetu mulje; hinne 2
Stat: Tööstuspiirkond, väljavaade kehv; hinne 3</v>
          </cell>
          <cell r="K21">
            <v>2</v>
          </cell>
          <cell r="L21" t="str">
            <v>MTA: Ruumid on ühiskasutuses, kehvad plaani materjalid
Stat: - pikk ja sügav maja, keskmine osa pime
- väikseid juhi kabinette raske struktuuriüksuste juurde projekteerida
- MTAga ühine sissepääs</v>
          </cell>
        </row>
        <row r="22">
          <cell r="E22" t="str">
            <v>Kaamos Kinnisvara OÜ / Kaamos Ehitus OÜ / Vindor Holding OÜTatari 51, TallinnStat üüripind</v>
          </cell>
          <cell r="F22">
            <v>4626</v>
          </cell>
          <cell r="G22">
            <v>4</v>
          </cell>
          <cell r="I22">
            <v>4</v>
          </cell>
          <cell r="J22" t="str">
            <v>Kesklinn, igast suunast võrdne ligipääs</v>
          </cell>
          <cell r="K22">
            <v>4</v>
          </cell>
          <cell r="L22" t="str">
            <v>+ läbi korruste ühtne funktsionaalsus
+ sobiliku suurusega korrused
- juhi kabinette raske paigutada struktuuriüksuste juurde</v>
          </cell>
        </row>
        <row r="23">
          <cell r="E23" t="str">
            <v>Kawe Group AS / Ühiselamu Projekt OÜPärnu mnt 156/Vaari 1, TallinnKoondpakkumine</v>
          </cell>
          <cell r="F23">
            <v>12114</v>
          </cell>
          <cell r="G23">
            <v>3.5</v>
          </cell>
          <cell r="H23" t="str">
            <v>MTA: Välisilme on sulandunud piirkonna teiste hoonetega, ei ole esilekutsuv ning tüüpilisele büroopinnale sobilik. Hinne 4
Stat: Hinne 3</v>
          </cell>
          <cell r="I23">
            <v>3.5</v>
          </cell>
          <cell r="J23" t="str">
            <v xml:space="preserve">
MTA: Tööle- ja -ärasõit raskendatud
(vaska pööre); hinne 4
Stat: Hinne 3</v>
          </cell>
          <cell r="K23">
            <v>2.5</v>
          </cell>
          <cell r="L23" t="str">
            <v>MTA: evakatsiooni teed koos MTAga, turvalisus. Tehtud ühispakkumine mistõttu ei selgu MTA ruumide osa; hinne 3
Stat: - pikim osa mööda Pärnu mnt (müra, saaste)
- teabekeskus II korrusel
- SA majaosapeal on MTA silt
- üks osakond (AKO, ITO, ESO) paiknevad</v>
          </cell>
        </row>
        <row r="24">
          <cell r="E24" t="str">
            <v>Kawe Group AS / Ühiselamu Projekt OÜPärnu mnt 156/Vaari 1, TallinnStat üüripind</v>
          </cell>
          <cell r="F24">
            <v>4733</v>
          </cell>
          <cell r="G24">
            <v>4</v>
          </cell>
          <cell r="I24">
            <v>3</v>
          </cell>
          <cell r="K24">
            <v>3</v>
          </cell>
          <cell r="L24" t="str">
            <v>- pikim osa mööda Pärnu mnt (müra, saaste)
- üks osakond paikneb läbi mitme korruse</v>
          </cell>
        </row>
        <row r="25">
          <cell r="E25" t="str">
            <v>Ambler Properties OÜEndla 15/Lõkke 2, TallinnStat üüripind</v>
          </cell>
          <cell r="F25">
            <v>4879</v>
          </cell>
          <cell r="G25">
            <v>2</v>
          </cell>
          <cell r="H25" t="str">
            <v>Hoone arhitektuur ei vasta ootustele</v>
          </cell>
          <cell r="I25">
            <v>4</v>
          </cell>
          <cell r="K25">
            <v>1</v>
          </cell>
          <cell r="L25" t="str">
            <v xml:space="preserve">- töö SA ruumiprogrammiga on tegemata
- olemasolev ruumiprogramm ei vasta SA vajadustele (VI k näidiskorrus)
- koridoride suur osakaal
- ei ole võimalik väikseid juhikabinette projekteerida
- puuduvad väiksed nõupidamiste boksid ja puhkeruum/kööginurgad 
</v>
          </cell>
        </row>
        <row r="26">
          <cell r="E26" t="str">
            <v>ViaCerta OÜTartu mnt 83, TallinnStat üüripind</v>
          </cell>
          <cell r="F26">
            <v>4634.8999999999996</v>
          </cell>
          <cell r="G26">
            <v>4</v>
          </cell>
          <cell r="I26">
            <v>3</v>
          </cell>
          <cell r="K26">
            <v>4</v>
          </cell>
          <cell r="L26" t="str">
            <v xml:space="preserve"> VIII k korrusel (parim vaade) on teine rentnik
+  võimaldab projekteerida väikeseid juhikabinette
- nõupidamiste ruumid ei asetse proportsionaalselt vastavalt struktuuriüksustele
</v>
          </cell>
        </row>
        <row r="27">
          <cell r="E27" t="str">
            <v>Solution Management OÜMustamäe tee 24Stat üüripind</v>
          </cell>
          <cell r="F27">
            <v>4829</v>
          </cell>
          <cell r="G27">
            <v>4</v>
          </cell>
          <cell r="I27">
            <v>3</v>
          </cell>
          <cell r="K27">
            <v>4</v>
          </cell>
          <cell r="L27" t="str">
            <v>- printimise ruum 56,3 m2, tegelikult vajalik väikseid ruume vastavalt struktuuriüksustele ja korruste arvule
- mõnel korrusel väikeste juhikabinettide paigutamine struktuuriüksuste kõrvale raskendatud
- I k Teabekeskuse ja nõupidamisruumide ühendus SA te</v>
          </cell>
        </row>
        <row r="28">
          <cell r="E28" t="str">
            <v>PalmGrupp OÜHobujaama 12/14, TallinnStat üüripind</v>
          </cell>
          <cell r="F28">
            <v>4993</v>
          </cell>
          <cell r="G28">
            <v>3</v>
          </cell>
          <cell r="H28" t="str">
            <v>Hoones palju erinevaid rentnikke</v>
          </cell>
          <cell r="I28">
            <v>4</v>
          </cell>
          <cell r="J28" t="str">
            <v>Kesklinn, igast suunast võrdne ligipääs</v>
          </cell>
          <cell r="K28">
            <v>4</v>
          </cell>
          <cell r="L28" t="str">
            <v>+ palju valgust
+ hea pinnaligendus
+ Teabekeskuse hea asukoht
+ mitmeid katuseterrasse</v>
          </cell>
        </row>
        <row r="29">
          <cell r="E29" t="str">
            <v xml:space="preserve">PalmGrupp OÜ - 2Hobujaama 12/14, TallinnMTA üüripind </v>
          </cell>
          <cell r="F29">
            <v>12058</v>
          </cell>
          <cell r="G29">
            <v>2</v>
          </cell>
          <cell r="H29" t="str">
            <v>sobilik ärihoonele. Avaldab mõttetuid keelepekse, et miksmaksumaksja raha kulutades sellisesse paika büroopind on rajatud.</v>
          </cell>
          <cell r="I29">
            <v>2</v>
          </cell>
          <cell r="J29" t="str">
            <v xml:space="preserve"> 
Kõik transportvahendid liiguvad kesklinna kokkuKui arvestada, et kõige rohkem  kurikaelu liigub, siis suur turvarisk</v>
          </cell>
          <cell r="K29">
            <v>2</v>
          </cell>
          <cell r="L29" t="str">
            <v>äriruumid ja büroopindade samad sissekäigud, plaanid segased, Ruumilahendus pakutud kogu MTA pinnale koos PMTK ruumivajadusega. MTA ei soovi äripindadega smasse hoonesse büroopinda. MTA näeb sellistes  pakkumises turvariske</v>
          </cell>
        </row>
        <row r="30">
          <cell r="E30" t="str">
            <v>PalmGrupp OÜ - 2Hobujaama 12/14, TallinnStat üüripind</v>
          </cell>
          <cell r="F30">
            <v>4758</v>
          </cell>
          <cell r="G30">
            <v>3</v>
          </cell>
          <cell r="H30" t="str">
            <v>Stat: Hoones palju erinevaid rentnikke</v>
          </cell>
          <cell r="I30">
            <v>4</v>
          </cell>
          <cell r="J30" t="str">
            <v>Stat: Kesklinn, igast suunast võrdne ligipääs</v>
          </cell>
          <cell r="K30">
            <v>4</v>
          </cell>
          <cell r="L30" t="str">
            <v>Stat: + palju valgust
+ hea pinnaligendus
+ Teabekeskuse hea asukoht
+ mitmeid katuseterrasse</v>
          </cell>
        </row>
        <row r="31">
          <cell r="E31" t="str">
            <v>PalmGrupp OÜ - 2Hobujaama 12/14, TallinnKoondpakkumine</v>
          </cell>
          <cell r="F31">
            <v>16816</v>
          </cell>
          <cell r="G31">
            <v>2.2829448144624167</v>
          </cell>
          <cell r="I31">
            <v>2.5658896289248334</v>
          </cell>
          <cell r="K31">
            <v>2.5658896289248334</v>
          </cell>
        </row>
      </sheetData>
      <sheetData sheetId="8">
        <row r="1">
          <cell r="B1" t="str">
            <v>Haldusfirma sertifikaat</v>
          </cell>
          <cell r="C1" t="str">
            <v>punktid</v>
          </cell>
          <cell r="D1" t="str">
            <v>haldaja kutsetunnistus</v>
          </cell>
          <cell r="E1" t="str">
            <v>punktid</v>
          </cell>
          <cell r="F1" t="str">
            <v>halduse punktid kokku</v>
          </cell>
          <cell r="H1" t="str">
            <v>Arendaja kogemus (tk)</v>
          </cell>
          <cell r="I1" t="str">
            <v>punktid</v>
          </cell>
          <cell r="J1" t="str">
            <v>Arendaja kogemus (m2)</v>
          </cell>
          <cell r="K1" t="str">
            <v>punktid</v>
          </cell>
          <cell r="L1" t="str">
            <v>Arendaja projektijuhi kogemus (tk)</v>
          </cell>
          <cell r="M1" t="str">
            <v>punktid</v>
          </cell>
          <cell r="N1" t="str">
            <v>Arendaja projektijuhi kogemus (m2)</v>
          </cell>
          <cell r="O1" t="str">
            <v>punktid</v>
          </cell>
          <cell r="P1" t="str">
            <v>arenduse punktid kokku</v>
          </cell>
        </row>
        <row r="2">
          <cell r="A2" t="str">
            <v>E.L.L. Kinnisvara AS / Smuuli Kinnisvara OÜ</v>
          </cell>
          <cell r="B2">
            <v>3</v>
          </cell>
          <cell r="C2">
            <v>1</v>
          </cell>
          <cell r="D2">
            <v>3</v>
          </cell>
          <cell r="E2">
            <v>0.75</v>
          </cell>
          <cell r="F2">
            <v>0.875</v>
          </cell>
          <cell r="H2">
            <v>5</v>
          </cell>
          <cell r="I2">
            <v>1</v>
          </cell>
          <cell r="J2">
            <v>42893.2</v>
          </cell>
          <cell r="K2">
            <v>1</v>
          </cell>
          <cell r="L2">
            <v>2</v>
          </cell>
          <cell r="M2">
            <v>0.4</v>
          </cell>
          <cell r="N2">
            <v>24644.6</v>
          </cell>
          <cell r="O2">
            <v>0.47130617708930961</v>
          </cell>
          <cell r="P2">
            <v>0.71782654427232739</v>
          </cell>
        </row>
        <row r="3">
          <cell r="A3" t="str">
            <v>E.L.L. Kinnisvara AS / Rannamõisa Kinnisvara OÜ</v>
          </cell>
          <cell r="B3">
            <v>3</v>
          </cell>
          <cell r="C3">
            <v>1</v>
          </cell>
          <cell r="D3">
            <v>3</v>
          </cell>
          <cell r="E3">
            <v>0.75</v>
          </cell>
          <cell r="F3">
            <v>0.875</v>
          </cell>
          <cell r="H3">
            <v>5</v>
          </cell>
          <cell r="I3">
            <v>1</v>
          </cell>
          <cell r="J3">
            <v>42893.2</v>
          </cell>
          <cell r="K3">
            <v>1</v>
          </cell>
          <cell r="L3">
            <v>2</v>
          </cell>
          <cell r="M3">
            <v>0.4</v>
          </cell>
          <cell r="N3">
            <v>24644.6</v>
          </cell>
          <cell r="O3">
            <v>0.47130617708930961</v>
          </cell>
          <cell r="P3">
            <v>0.71782654427232739</v>
          </cell>
        </row>
        <row r="4">
          <cell r="A4" t="str">
            <v>E.L.L. Kinnisvara AS / AS Järvevana</v>
          </cell>
          <cell r="B4">
            <v>3</v>
          </cell>
          <cell r="C4">
            <v>1</v>
          </cell>
          <cell r="D4">
            <v>3</v>
          </cell>
          <cell r="E4">
            <v>0.75</v>
          </cell>
          <cell r="F4">
            <v>0.875</v>
          </cell>
          <cell r="H4">
            <v>5</v>
          </cell>
          <cell r="I4">
            <v>1</v>
          </cell>
          <cell r="J4">
            <v>42893.2</v>
          </cell>
          <cell r="K4">
            <v>1</v>
          </cell>
          <cell r="L4">
            <v>2</v>
          </cell>
          <cell r="M4">
            <v>0.4</v>
          </cell>
          <cell r="N4">
            <v>24644.6</v>
          </cell>
          <cell r="O4">
            <v>0.47130617708930961</v>
          </cell>
          <cell r="P4">
            <v>0.71782654427232739</v>
          </cell>
        </row>
        <row r="5">
          <cell r="A5" t="str">
            <v>AS YIT Ehitus / Ühiselamu Projekt OÜ</v>
          </cell>
          <cell r="B5">
            <v>3</v>
          </cell>
          <cell r="C5">
            <v>1</v>
          </cell>
          <cell r="D5">
            <v>4</v>
          </cell>
          <cell r="E5">
            <v>1</v>
          </cell>
          <cell r="F5">
            <v>1</v>
          </cell>
          <cell r="H5">
            <v>2</v>
          </cell>
          <cell r="I5">
            <v>0.4</v>
          </cell>
          <cell r="J5">
            <v>21100.7</v>
          </cell>
          <cell r="K5">
            <v>0.49193578469314486</v>
          </cell>
          <cell r="L5">
            <v>2</v>
          </cell>
          <cell r="M5">
            <v>0.4</v>
          </cell>
          <cell r="N5">
            <v>23040.9</v>
          </cell>
          <cell r="O5">
            <v>0.44063683304647161</v>
          </cell>
          <cell r="P5">
            <v>0.43314315443490409</v>
          </cell>
        </row>
        <row r="6">
          <cell r="A6" t="str">
            <v>Zelluloosi Kinnisvara OÜ</v>
          </cell>
          <cell r="B6">
            <v>0</v>
          </cell>
          <cell r="C6">
            <v>0</v>
          </cell>
          <cell r="D6">
            <v>4</v>
          </cell>
          <cell r="E6">
            <v>1</v>
          </cell>
          <cell r="F6">
            <v>0.5</v>
          </cell>
          <cell r="H6">
            <v>1</v>
          </cell>
          <cell r="I6">
            <v>0.2</v>
          </cell>
          <cell r="J6">
            <v>0</v>
          </cell>
          <cell r="K6">
            <v>0</v>
          </cell>
          <cell r="L6">
            <v>1</v>
          </cell>
          <cell r="M6">
            <v>0.2</v>
          </cell>
          <cell r="N6">
            <v>30000</v>
          </cell>
          <cell r="O6">
            <v>0.57372346528973039</v>
          </cell>
          <cell r="P6">
            <v>0.2434308663224326</v>
          </cell>
        </row>
        <row r="7">
          <cell r="A7" t="str">
            <v>Fausto Kinnisvara OÜ</v>
          </cell>
          <cell r="B7">
            <v>3</v>
          </cell>
          <cell r="C7">
            <v>1</v>
          </cell>
          <cell r="D7">
            <v>4</v>
          </cell>
          <cell r="E7">
            <v>1</v>
          </cell>
          <cell r="F7">
            <v>1</v>
          </cell>
          <cell r="H7">
            <v>2</v>
          </cell>
          <cell r="I7">
            <v>0.4</v>
          </cell>
          <cell r="J7">
            <v>13507.5</v>
          </cell>
          <cell r="K7">
            <v>0.31491005567316033</v>
          </cell>
          <cell r="L7">
            <v>3</v>
          </cell>
          <cell r="M7">
            <v>0.6</v>
          </cell>
          <cell r="N7">
            <v>13507.5</v>
          </cell>
          <cell r="O7">
            <v>0.25831899024670107</v>
          </cell>
          <cell r="P7">
            <v>0.39330726147996536</v>
          </cell>
        </row>
        <row r="8">
          <cell r="A8" t="str">
            <v>BC 25 OÜ</v>
          </cell>
          <cell r="B8">
            <v>3</v>
          </cell>
          <cell r="C8">
            <v>1</v>
          </cell>
          <cell r="D8">
            <v>4</v>
          </cell>
          <cell r="E8">
            <v>1</v>
          </cell>
          <cell r="F8">
            <v>1</v>
          </cell>
          <cell r="H8">
            <v>2</v>
          </cell>
          <cell r="I8">
            <v>0.4</v>
          </cell>
          <cell r="J8">
            <v>11617.400000000001</v>
          </cell>
          <cell r="K8">
            <v>0.27084479591170635</v>
          </cell>
          <cell r="L8">
            <v>2</v>
          </cell>
          <cell r="M8">
            <v>0.4</v>
          </cell>
          <cell r="N8">
            <v>12944.5</v>
          </cell>
          <cell r="O8">
            <v>0.24755211321476381</v>
          </cell>
          <cell r="P8">
            <v>0.32959922728161756</v>
          </cell>
        </row>
        <row r="9">
          <cell r="A9" t="str">
            <v>FB Baltic Holding OÜ</v>
          </cell>
          <cell r="B9">
            <v>3</v>
          </cell>
          <cell r="C9">
            <v>1</v>
          </cell>
          <cell r="D9">
            <v>4</v>
          </cell>
          <cell r="E9">
            <v>1</v>
          </cell>
          <cell r="F9">
            <v>1</v>
          </cell>
          <cell r="H9">
            <v>2</v>
          </cell>
          <cell r="I9">
            <v>0.4</v>
          </cell>
          <cell r="J9">
            <v>9106.5999999999985</v>
          </cell>
          <cell r="K9">
            <v>0.21230871093786427</v>
          </cell>
          <cell r="L9">
            <v>2</v>
          </cell>
          <cell r="M9">
            <v>0.4</v>
          </cell>
          <cell r="N9">
            <v>9106.5999999999985</v>
          </cell>
          <cell r="O9">
            <v>0.17415567030024859</v>
          </cell>
          <cell r="P9">
            <v>0.29661609530952826</v>
          </cell>
        </row>
        <row r="10">
          <cell r="A10" t="str">
            <v>Kaamos Kinnisvara OÜ / Kaamos Ehitus OÜ / Vindor Holding OÜ</v>
          </cell>
          <cell r="B10">
            <v>3</v>
          </cell>
          <cell r="C10">
            <v>1</v>
          </cell>
          <cell r="D10">
            <v>4</v>
          </cell>
          <cell r="E10">
            <v>1</v>
          </cell>
          <cell r="F10">
            <v>1</v>
          </cell>
          <cell r="H10">
            <v>1</v>
          </cell>
          <cell r="I10">
            <v>0.2</v>
          </cell>
          <cell r="J10">
            <v>27351</v>
          </cell>
          <cell r="K10">
            <v>0.6376535208378018</v>
          </cell>
          <cell r="L10">
            <v>1</v>
          </cell>
          <cell r="M10">
            <v>0.2</v>
          </cell>
          <cell r="N10">
            <v>27351</v>
          </cell>
          <cell r="O10">
            <v>0.52306368330464714</v>
          </cell>
          <cell r="P10">
            <v>0.39017930103561221</v>
          </cell>
        </row>
        <row r="11">
          <cell r="A11" t="str">
            <v>Kawe Group AS / Ühiselamu Projekt OÜ</v>
          </cell>
          <cell r="B11">
            <v>3</v>
          </cell>
          <cell r="C11">
            <v>1</v>
          </cell>
          <cell r="D11">
            <v>4</v>
          </cell>
          <cell r="E11">
            <v>1</v>
          </cell>
          <cell r="F11">
            <v>1</v>
          </cell>
          <cell r="H11">
            <v>1</v>
          </cell>
          <cell r="I11">
            <v>0.2</v>
          </cell>
          <cell r="J11">
            <v>6910.3</v>
          </cell>
          <cell r="K11">
            <v>0.16110479050292356</v>
          </cell>
          <cell r="L11">
            <v>5</v>
          </cell>
          <cell r="M11">
            <v>1</v>
          </cell>
          <cell r="N11">
            <v>30252.3</v>
          </cell>
          <cell r="O11">
            <v>0.57854847963281697</v>
          </cell>
          <cell r="P11">
            <v>0.48491331753393518</v>
          </cell>
        </row>
        <row r="12">
          <cell r="A12" t="str">
            <v>Ambler Properties OÜ</v>
          </cell>
          <cell r="B12">
            <v>3</v>
          </cell>
          <cell r="C12">
            <v>1</v>
          </cell>
          <cell r="D12">
            <v>4</v>
          </cell>
          <cell r="E12">
            <v>1</v>
          </cell>
          <cell r="F12">
            <v>1</v>
          </cell>
          <cell r="H12">
            <v>1</v>
          </cell>
          <cell r="I12">
            <v>0.2</v>
          </cell>
          <cell r="J12">
            <v>6441.5999999999995</v>
          </cell>
          <cell r="K12">
            <v>0.15017765053668181</v>
          </cell>
          <cell r="L12">
            <v>1</v>
          </cell>
          <cell r="M12">
            <v>0.2</v>
          </cell>
          <cell r="N12">
            <v>6441.5999999999995</v>
          </cell>
          <cell r="O12">
            <v>0.12318990246701089</v>
          </cell>
          <cell r="P12">
            <v>0.16834188825092317</v>
          </cell>
        </row>
        <row r="13">
          <cell r="A13" t="str">
            <v>ViaCerta OÜ</v>
          </cell>
          <cell r="B13">
            <v>3</v>
          </cell>
          <cell r="C13">
            <v>1</v>
          </cell>
          <cell r="D13">
            <v>4</v>
          </cell>
          <cell r="E13">
            <v>1</v>
          </cell>
          <cell r="F13">
            <v>1</v>
          </cell>
          <cell r="H13">
            <v>1</v>
          </cell>
          <cell r="I13">
            <v>0.2</v>
          </cell>
          <cell r="J13">
            <v>5092</v>
          </cell>
          <cell r="K13">
            <v>0.11871345574589913</v>
          </cell>
          <cell r="L13">
            <v>1</v>
          </cell>
          <cell r="M13">
            <v>0.2</v>
          </cell>
          <cell r="N13">
            <v>5092</v>
          </cell>
          <cell r="O13">
            <v>9.7379996175176897E-2</v>
          </cell>
          <cell r="P13">
            <v>0.15402336298026903</v>
          </cell>
        </row>
        <row r="14">
          <cell r="A14" t="str">
            <v>Solution Management OÜ</v>
          </cell>
          <cell r="B14">
            <v>3</v>
          </cell>
          <cell r="C14">
            <v>1</v>
          </cell>
          <cell r="D14">
            <v>4</v>
          </cell>
          <cell r="E14">
            <v>1</v>
          </cell>
          <cell r="F14">
            <v>1</v>
          </cell>
          <cell r="H14">
            <v>3</v>
          </cell>
          <cell r="I14">
            <v>0.6</v>
          </cell>
          <cell r="J14">
            <v>11606.5</v>
          </cell>
          <cell r="K14">
            <v>0.27059067637760764</v>
          </cell>
          <cell r="L14">
            <v>3</v>
          </cell>
          <cell r="M14">
            <v>0.6</v>
          </cell>
          <cell r="N14">
            <v>52290</v>
          </cell>
          <cell r="O14">
            <v>1</v>
          </cell>
          <cell r="P14">
            <v>0.61764766909440194</v>
          </cell>
        </row>
        <row r="15">
          <cell r="A15" t="str">
            <v>PalmGrupp OÜ</v>
          </cell>
          <cell r="B15">
            <v>3</v>
          </cell>
          <cell r="C15">
            <v>1</v>
          </cell>
          <cell r="D15">
            <v>3</v>
          </cell>
          <cell r="E15">
            <v>0.75</v>
          </cell>
          <cell r="F15">
            <v>0.875</v>
          </cell>
          <cell r="H15">
            <v>3</v>
          </cell>
          <cell r="I15">
            <v>0.6</v>
          </cell>
          <cell r="J15">
            <v>11606.5</v>
          </cell>
          <cell r="K15">
            <v>0.27059067637760764</v>
          </cell>
          <cell r="L15">
            <v>3</v>
          </cell>
          <cell r="M15">
            <v>0.6</v>
          </cell>
          <cell r="N15">
            <v>52290</v>
          </cell>
          <cell r="O15">
            <v>1</v>
          </cell>
          <cell r="P15">
            <v>0.61764766909440194</v>
          </cell>
        </row>
        <row r="16">
          <cell r="A16" t="str">
            <v>PalmGrupp OÜ - 2</v>
          </cell>
          <cell r="B16">
            <v>3</v>
          </cell>
          <cell r="C16">
            <v>1</v>
          </cell>
          <cell r="D16">
            <v>3</v>
          </cell>
          <cell r="E16">
            <v>0.75</v>
          </cell>
          <cell r="F16">
            <v>0.875</v>
          </cell>
          <cell r="H16">
            <v>3</v>
          </cell>
          <cell r="I16">
            <v>0.6</v>
          </cell>
          <cell r="J16">
            <v>11606.5</v>
          </cell>
          <cell r="K16">
            <v>0.27059067637760764</v>
          </cell>
          <cell r="L16">
            <v>3</v>
          </cell>
          <cell r="M16">
            <v>0.6</v>
          </cell>
          <cell r="N16">
            <v>52290</v>
          </cell>
          <cell r="O16">
            <v>1</v>
          </cell>
          <cell r="P16">
            <v>0.61764766909440194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noos900276uus"/>
      <sheetName val="prognoos900521A"/>
      <sheetName val="prognoos900524"/>
      <sheetName val="prog900523"/>
      <sheetName val="prog900522A"/>
      <sheetName val="prognoos900522"/>
      <sheetName val="pro900490"/>
      <sheetName val="pro900353"/>
      <sheetName val="prognoos900535"/>
      <sheetName val="prognoos900523"/>
      <sheetName val="prognoos900353"/>
      <sheetName val="pro900437"/>
      <sheetName val="prognoos900495"/>
      <sheetName val="prognoos900276"/>
      <sheetName val="prognoosPärnu_ÜH_Prognoos"/>
      <sheetName val="prognoosERM_TKM_fondiriiulid"/>
      <sheetName val="prognoos900490"/>
      <sheetName val="prog900485"/>
      <sheetName val="prog900404"/>
      <sheetName val="prognoos900475"/>
      <sheetName val="prognoos900476"/>
      <sheetName val="prognoos900506"/>
      <sheetName val="prognoos900481"/>
      <sheetName val="900481"/>
      <sheetName val="proERM_riiulid"/>
      <sheetName val="prognoos900382"/>
      <sheetName val="900382"/>
      <sheetName val="prognoos900337mai"/>
      <sheetName val="prognoos900337s"/>
      <sheetName val="900337"/>
      <sheetName val="prognoos900483"/>
      <sheetName val="prognoos900204"/>
      <sheetName val="900204"/>
      <sheetName val="prognoosSA1_900037"/>
      <sheetName val="prognoos900283"/>
      <sheetName val="prog900524A"/>
      <sheetName val="Investeeringud 26.aprill 20_alg"/>
      <sheetName val="pro900524A"/>
      <sheetName val="progVeski32"/>
      <sheetName val="prog900437"/>
      <sheetName val="prog900457"/>
      <sheetName val="prog900512"/>
      <sheetName val="prog900529"/>
      <sheetName val="loplik900476"/>
      <sheetName val="eelarve_r12_900545"/>
      <sheetName val="Investeeringud_22052018"/>
      <sheetName val="eelarve900517A"/>
      <sheetName val="progn900550"/>
      <sheetName val="progn900543"/>
      <sheetName val="progn900547"/>
      <sheetName val="progn900546"/>
      <sheetName val="prog382uus"/>
      <sheetName val="prog_akad2_eelarve"/>
      <sheetName val="Investeeringud 26.aprill 2018"/>
      <sheetName val="Võrdlus_väärtus"/>
      <sheetName val="Ülevaade nõukogule"/>
      <sheetName val="NKinvest2018"/>
      <sheetName val="Invest positsioon 09.05.2017"/>
      <sheetName val="Eelarve 2017"/>
      <sheetName val="Eelarve 2018"/>
      <sheetName val="900433"/>
      <sheetName val="900483"/>
      <sheetName val="900485"/>
      <sheetName val="900466"/>
      <sheetName val="900512"/>
      <sheetName val="900437"/>
      <sheetName val="Tegelik"/>
      <sheetName val="900531"/>
      <sheetName val="Väärtustamine 2018"/>
      <sheetName val="900276_B"/>
      <sheetName val="900276A"/>
      <sheetName val="900490A"/>
      <sheetName val="900532"/>
      <sheetName val="900519"/>
      <sheetName val="900476"/>
      <sheetName val="900283"/>
      <sheetName val="900475"/>
      <sheetName val="900353"/>
      <sheetName val="900522"/>
      <sheetName val="900535"/>
      <sheetName val="900524"/>
      <sheetName val="900523"/>
      <sheetName val="900404"/>
      <sheetName val="900457"/>
      <sheetName val="900409"/>
      <sheetName val="900529"/>
      <sheetName val="900480"/>
      <sheetName val="Võrdlus"/>
      <sheetName val="owssr"/>
      <sheetName val="Pr_reg"/>
      <sheetName val="Projektide register"/>
      <sheetName val="Prognoosid"/>
      <sheetName val="Kõik haldus"/>
      <sheetName val="IT investeeringud"/>
      <sheetName val="Pisiparendustööd_päring"/>
      <sheetName val="Riigikaitseobjektid"/>
      <sheetName val="Pisiparendustööd"/>
      <sheetName val="Kulud ja investeeringud"/>
      <sheetName val="Kontrollid"/>
      <sheetName val="InvProjektideLoikes"/>
      <sheetName val="DetailnePäring"/>
      <sheetName val="Reservide jääk"/>
      <sheetName val="Reservi_kasutus"/>
      <sheetName val="Kõik kulud"/>
      <sheetName val="Teenuste tulud"/>
      <sheetName val="ülevõtmisprojektide investeerin"/>
      <sheetName val="Projektide_Valmimised"/>
      <sheetName val="Investeeringute eelarve - nov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1">
          <cell r="BE1">
            <v>11</v>
          </cell>
          <cell r="DQ1">
            <v>0.87</v>
          </cell>
        </row>
        <row r="4">
          <cell r="CJ4">
            <v>6.1716340899999986</v>
          </cell>
        </row>
      </sheetData>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DEL 7a uus"/>
      <sheetName val="MUDEL 10a uus"/>
      <sheetName val="Kreu5uus_prognoos"/>
      <sheetName val="Kreu5uus_eelarve"/>
      <sheetName val="MUDEL"/>
      <sheetName val="Kreu5_eelarve"/>
      <sheetName val="Amortisatsioon"/>
      <sheetName val="Kreu5_prognoos"/>
      <sheetName val="Investeeringud 1.3.2019"/>
      <sheetName val="Pinnad"/>
      <sheetName val="Päring (2)"/>
      <sheetName val="Lisa 6.1 A_ehitus"/>
      <sheetName val="Lisa 6.1 A_sisustus"/>
      <sheetName val="A_sisendinfo"/>
      <sheetName val="Lisa 6.1 B_ehitus"/>
      <sheetName val="B_sisendinfo"/>
      <sheetName val="Lisa 6.1 C_ehitus"/>
      <sheetName val="Lisa 6.1 C_sisustus vana"/>
      <sheetName val="Lisa 6.1 C_sisustus"/>
      <sheetName val="C_sisendinfo"/>
      <sheetName val="MUDEL uus"/>
    </sheetNames>
    <sheetDataSet>
      <sheetData sheetId="0"/>
      <sheetData sheetId="1"/>
      <sheetData sheetId="2"/>
      <sheetData sheetId="3"/>
      <sheetData sheetId="4">
        <row r="1">
          <cell r="BA1">
            <v>4.5999999999999999E-2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larve"/>
      <sheetName val="prognoos"/>
      <sheetName val="uuendatud prognoos"/>
      <sheetName val="koond"/>
    </sheetNames>
    <sheetDataSet>
      <sheetData sheetId="0">
        <row r="8">
          <cell r="F8">
            <v>3427.7</v>
          </cell>
        </row>
        <row r="9">
          <cell r="F9">
            <v>5152</v>
          </cell>
        </row>
      </sheetData>
      <sheetData sheetId="1"/>
      <sheetData sheetId="2"/>
      <sheetData sheetId="3">
        <row r="24">
          <cell r="B24" t="str">
            <v>2.2. Kinnisvara omandamise ja väärtustamise kulud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E398C-E2B2-410D-A247-52383B28DBCB}">
  <sheetPr codeName="Sheet20">
    <tabColor theme="9" tint="0.39997558519241921"/>
  </sheetPr>
  <dimension ref="A1:Q50"/>
  <sheetViews>
    <sheetView tabSelected="1" zoomScale="90" zoomScaleNormal="90" workbookViewId="0">
      <selection activeCell="A3" sqref="A3:J3"/>
    </sheetView>
  </sheetViews>
  <sheetFormatPr defaultColWidth="9.140625" defaultRowHeight="15" x14ac:dyDescent="0.25"/>
  <cols>
    <col min="1" max="1" width="5.42578125" style="1" customWidth="1"/>
    <col min="2" max="2" width="7.7109375" style="1" customWidth="1"/>
    <col min="3" max="3" width="7.85546875" style="1" customWidth="1"/>
    <col min="4" max="4" width="83.42578125" style="1" customWidth="1"/>
    <col min="5" max="8" width="16.7109375" style="1" customWidth="1"/>
    <col min="9" max="9" width="25.85546875" style="1" customWidth="1"/>
    <col min="10" max="10" width="3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x14ac:dyDescent="0.25">
      <c r="J1" s="2" t="s">
        <v>0</v>
      </c>
    </row>
    <row r="2" spans="1:17" ht="15" customHeight="1" x14ac:dyDescent="0.25">
      <c r="J2" s="2" t="s">
        <v>1</v>
      </c>
    </row>
    <row r="3" spans="1:17" ht="18.75" x14ac:dyDescent="0.3">
      <c r="A3" s="358" t="s">
        <v>2</v>
      </c>
      <c r="B3" s="358"/>
      <c r="C3" s="358"/>
      <c r="D3" s="358"/>
      <c r="E3" s="358"/>
      <c r="F3" s="358"/>
      <c r="G3" s="358"/>
      <c r="H3" s="358"/>
      <c r="I3" s="358"/>
      <c r="J3" s="358"/>
    </row>
    <row r="4" spans="1:17" ht="16.5" customHeight="1" x14ac:dyDescent="0.25"/>
    <row r="5" spans="1:17" x14ac:dyDescent="0.25">
      <c r="C5" s="3" t="s">
        <v>3</v>
      </c>
      <c r="D5" s="4" t="s">
        <v>4</v>
      </c>
      <c r="J5" s="5"/>
      <c r="M5" s="6"/>
      <c r="N5" s="7"/>
    </row>
    <row r="6" spans="1:17" x14ac:dyDescent="0.25">
      <c r="C6" s="3" t="s">
        <v>5</v>
      </c>
      <c r="D6" s="8" t="s">
        <v>106</v>
      </c>
      <c r="J6" s="9"/>
      <c r="M6" s="6"/>
      <c r="N6" s="7"/>
      <c r="P6" s="10"/>
    </row>
    <row r="7" spans="1:17" ht="15.75" x14ac:dyDescent="0.25">
      <c r="J7" s="11"/>
      <c r="K7" s="12"/>
      <c r="L7" s="12"/>
      <c r="M7" s="6"/>
      <c r="N7" s="7"/>
      <c r="O7" s="3"/>
      <c r="P7" s="10"/>
    </row>
    <row r="8" spans="1:17" ht="17.25" x14ac:dyDescent="0.25">
      <c r="D8" s="13" t="s">
        <v>6</v>
      </c>
      <c r="E8" s="14">
        <f>ROUND(INDEX('[12]Eksplikatsioon 13.05.2022'!$A:$I,MATCH($D$5,'[12]Eksplikatsioon 13.05.2022'!$B:$B,0),8),4)</f>
        <v>4462.2067999999999</v>
      </c>
      <c r="F8" s="4" t="s">
        <v>7</v>
      </c>
      <c r="G8" s="12"/>
      <c r="H8" s="12"/>
      <c r="I8" s="12"/>
      <c r="L8" s="15"/>
    </row>
    <row r="9" spans="1:17" ht="17.25" x14ac:dyDescent="0.25">
      <c r="D9" s="16" t="s">
        <v>8</v>
      </c>
      <c r="E9" s="17">
        <v>5052</v>
      </c>
      <c r="F9" s="18" t="s">
        <v>9</v>
      </c>
      <c r="G9" s="12"/>
      <c r="H9" s="12"/>
      <c r="I9" s="12"/>
      <c r="K9" s="12"/>
      <c r="L9" s="19"/>
      <c r="O9" s="12"/>
    </row>
    <row r="10" spans="1:17" ht="15.75" thickBot="1" x14ac:dyDescent="0.3">
      <c r="D10" s="20"/>
      <c r="E10" s="21"/>
      <c r="F10" s="12"/>
      <c r="G10" s="12"/>
      <c r="H10" s="12"/>
      <c r="I10" s="12"/>
      <c r="K10" s="12"/>
      <c r="L10" s="19"/>
      <c r="O10" s="12"/>
    </row>
    <row r="11" spans="1:17" ht="15.75" thickBot="1" x14ac:dyDescent="0.3">
      <c r="D11" s="12"/>
      <c r="E11" s="359" t="s">
        <v>10</v>
      </c>
      <c r="F11" s="360"/>
      <c r="G11" s="361" t="s">
        <v>11</v>
      </c>
      <c r="H11" s="362"/>
      <c r="O11" s="22"/>
      <c r="P11" s="23"/>
    </row>
    <row r="12" spans="1:17" ht="17.25" x14ac:dyDescent="0.25">
      <c r="B12" s="24" t="s">
        <v>12</v>
      </c>
      <c r="C12" s="25"/>
      <c r="D12" s="25"/>
      <c r="E12" s="26" t="s">
        <v>13</v>
      </c>
      <c r="F12" s="27" t="s">
        <v>14</v>
      </c>
      <c r="G12" s="26" t="s">
        <v>13</v>
      </c>
      <c r="H12" s="28" t="s">
        <v>14</v>
      </c>
      <c r="I12" s="29" t="s">
        <v>15</v>
      </c>
      <c r="J12" s="30" t="s">
        <v>16</v>
      </c>
    </row>
    <row r="13" spans="1:17" ht="15" customHeight="1" x14ac:dyDescent="0.25">
      <c r="B13" s="31"/>
      <c r="C13" s="32" t="s">
        <v>17</v>
      </c>
      <c r="D13" s="33"/>
      <c r="E13" s="34" t="s">
        <v>18</v>
      </c>
      <c r="F13" s="35" t="s">
        <v>18</v>
      </c>
      <c r="G13" s="36">
        <f>H13/$E$8</f>
        <v>1.2777899483384687</v>
      </c>
      <c r="H13" s="37">
        <f>'Annuiteetgraafik BIL_T14'!F18</f>
        <v>5701.7629964475636</v>
      </c>
      <c r="I13" s="363" t="s">
        <v>19</v>
      </c>
      <c r="J13" s="260"/>
      <c r="K13" s="38"/>
      <c r="O13" s="3"/>
      <c r="P13" s="38"/>
      <c r="Q13" s="39"/>
    </row>
    <row r="14" spans="1:17" ht="15" customHeight="1" x14ac:dyDescent="0.25">
      <c r="B14" s="31"/>
      <c r="C14" s="32" t="s">
        <v>20</v>
      </c>
      <c r="D14" s="33"/>
      <c r="E14" s="34" t="s">
        <v>18</v>
      </c>
      <c r="F14" s="35" t="s">
        <v>18</v>
      </c>
      <c r="G14" s="36">
        <f t="shared" ref="G14:G17" si="0">H14/$E$8</f>
        <v>5.2866236096656634</v>
      </c>
      <c r="H14" s="37">
        <f>'Annuiteetgraafik PT_T14'!F15</f>
        <v>23590.007820090668</v>
      </c>
      <c r="I14" s="364"/>
      <c r="J14" s="342" t="s">
        <v>108</v>
      </c>
      <c r="K14" s="38"/>
      <c r="M14" s="340"/>
      <c r="O14" s="3"/>
      <c r="P14" s="38"/>
      <c r="Q14" s="39"/>
    </row>
    <row r="15" spans="1:17" ht="15" customHeight="1" x14ac:dyDescent="0.25">
      <c r="B15" s="31"/>
      <c r="C15" s="32" t="s">
        <v>21</v>
      </c>
      <c r="D15" s="33"/>
      <c r="E15" s="34" t="s">
        <v>18</v>
      </c>
      <c r="F15" s="35" t="s">
        <v>18</v>
      </c>
      <c r="G15" s="343">
        <f t="shared" si="0"/>
        <v>0.63355405786762775</v>
      </c>
      <c r="H15" s="344">
        <f>'Annuiteetgraafik TS (lisa 6.1)'!F14</f>
        <v>2827.0492251845221</v>
      </c>
      <c r="I15" s="364"/>
      <c r="J15" s="261" t="s">
        <v>22</v>
      </c>
      <c r="K15" s="38"/>
      <c r="M15" s="340"/>
      <c r="O15" s="3"/>
      <c r="P15" s="38"/>
      <c r="Q15" s="39"/>
    </row>
    <row r="16" spans="1:17" ht="15" customHeight="1" x14ac:dyDescent="0.25">
      <c r="B16" s="31"/>
      <c r="C16" s="32" t="s">
        <v>23</v>
      </c>
      <c r="D16" s="33"/>
      <c r="E16" s="34" t="s">
        <v>18</v>
      </c>
      <c r="F16" s="35" t="s">
        <v>18</v>
      </c>
      <c r="G16" s="343">
        <f t="shared" si="0"/>
        <v>3.4581397634843886E-2</v>
      </c>
      <c r="H16" s="344">
        <f>'Annuiteetgraafik TS (lisa 7)'!F41</f>
        <v>154.3093476797043</v>
      </c>
      <c r="I16" s="364"/>
      <c r="J16" s="261" t="s">
        <v>24</v>
      </c>
      <c r="K16" s="38"/>
      <c r="O16" s="3"/>
      <c r="P16" s="38"/>
      <c r="Q16" s="39"/>
    </row>
    <row r="17" spans="2:17" ht="15" customHeight="1" x14ac:dyDescent="0.25">
      <c r="B17" s="31"/>
      <c r="C17" s="32" t="s">
        <v>25</v>
      </c>
      <c r="D17" s="33"/>
      <c r="E17" s="34" t="s">
        <v>18</v>
      </c>
      <c r="F17" s="35" t="s">
        <v>18</v>
      </c>
      <c r="G17" s="343">
        <f t="shared" si="0"/>
        <v>-0.2277940821783945</v>
      </c>
      <c r="H17" s="344">
        <f>-'Annuiteetgraafik INV (lisa 8)'!F68</f>
        <v>-1016.4643024961907</v>
      </c>
      <c r="I17" s="364"/>
      <c r="J17" s="261" t="s">
        <v>26</v>
      </c>
      <c r="K17" s="38"/>
      <c r="O17" s="3"/>
      <c r="P17" s="38"/>
      <c r="Q17" s="39"/>
    </row>
    <row r="18" spans="2:17" ht="15" customHeight="1" x14ac:dyDescent="0.25">
      <c r="B18" s="40">
        <v>400</v>
      </c>
      <c r="C18" s="351" t="s">
        <v>27</v>
      </c>
      <c r="D18" s="352"/>
      <c r="E18" s="34" t="s">
        <v>18</v>
      </c>
      <c r="F18" s="35" t="s">
        <v>18</v>
      </c>
      <c r="G18" s="343">
        <v>1.67</v>
      </c>
      <c r="H18" s="344">
        <f>G18*$E$8</f>
        <v>7451.8853559999998</v>
      </c>
      <c r="I18" s="364"/>
      <c r="J18" s="260"/>
      <c r="O18" s="3"/>
      <c r="P18" s="38"/>
      <c r="Q18" s="39"/>
    </row>
    <row r="19" spans="2:17" ht="15" customHeight="1" x14ac:dyDescent="0.25">
      <c r="B19" s="40">
        <v>400</v>
      </c>
      <c r="C19" s="351" t="s">
        <v>28</v>
      </c>
      <c r="D19" s="352"/>
      <c r="E19" s="34" t="s">
        <v>18</v>
      </c>
      <c r="F19" s="35" t="s">
        <v>18</v>
      </c>
      <c r="G19" s="343">
        <f>H19/$E$8</f>
        <v>0.29396071754833508</v>
      </c>
      <c r="H19" s="344">
        <v>1311.71351277706</v>
      </c>
      <c r="I19" s="364"/>
      <c r="J19" s="260"/>
      <c r="O19" s="3"/>
      <c r="P19" s="38"/>
      <c r="Q19" s="39"/>
    </row>
    <row r="20" spans="2:17" ht="15" customHeight="1" x14ac:dyDescent="0.25">
      <c r="B20" s="40">
        <v>400</v>
      </c>
      <c r="C20" s="351" t="s">
        <v>29</v>
      </c>
      <c r="D20" s="352"/>
      <c r="E20" s="34" t="s">
        <v>18</v>
      </c>
      <c r="F20" s="35" t="s">
        <v>18</v>
      </c>
      <c r="G20" s="36">
        <f>H20/$E$8</f>
        <v>2.4248091773783321E-3</v>
      </c>
      <c r="H20" s="37">
        <v>10.82</v>
      </c>
      <c r="I20" s="365"/>
      <c r="J20" s="260"/>
      <c r="O20" s="3"/>
      <c r="P20" s="38"/>
      <c r="Q20" s="39"/>
    </row>
    <row r="21" spans="2:17" ht="15" customHeight="1" x14ac:dyDescent="0.25">
      <c r="B21" s="40">
        <v>100</v>
      </c>
      <c r="C21" s="41" t="s">
        <v>30</v>
      </c>
      <c r="D21" s="42"/>
      <c r="E21" s="34" t="s">
        <v>18</v>
      </c>
      <c r="F21" s="35" t="s">
        <v>18</v>
      </c>
      <c r="G21" s="36">
        <v>0.2959523680629243</v>
      </c>
      <c r="H21" s="37">
        <f t="shared" ref="H21:H23" si="1">G21*$E$8</f>
        <v>1320.6006692464837</v>
      </c>
      <c r="I21" s="348" t="s">
        <v>31</v>
      </c>
      <c r="J21" s="260"/>
      <c r="K21" s="38"/>
      <c r="O21" s="3"/>
      <c r="P21" s="38"/>
      <c r="Q21" s="39"/>
    </row>
    <row r="22" spans="2:17" ht="15" customHeight="1" x14ac:dyDescent="0.25">
      <c r="B22" s="40">
        <v>200</v>
      </c>
      <c r="C22" s="43" t="s">
        <v>32</v>
      </c>
      <c r="D22" s="44"/>
      <c r="E22" s="34" t="s">
        <v>18</v>
      </c>
      <c r="F22" s="35" t="s">
        <v>18</v>
      </c>
      <c r="G22" s="36">
        <v>0.66443474578009487</v>
      </c>
      <c r="H22" s="37">
        <f t="shared" si="1"/>
        <v>2964.8452407762106</v>
      </c>
      <c r="I22" s="349"/>
      <c r="J22" s="260"/>
      <c r="K22" s="38"/>
      <c r="O22" s="3"/>
      <c r="P22" s="38"/>
      <c r="Q22" s="39"/>
    </row>
    <row r="23" spans="2:17" ht="15" customHeight="1" x14ac:dyDescent="0.25">
      <c r="B23" s="40">
        <v>500</v>
      </c>
      <c r="C23" s="43" t="s">
        <v>33</v>
      </c>
      <c r="D23" s="44"/>
      <c r="E23" s="34" t="s">
        <v>18</v>
      </c>
      <c r="F23" s="35" t="s">
        <v>18</v>
      </c>
      <c r="G23" s="36">
        <v>1.2159885917321998E-2</v>
      </c>
      <c r="H23" s="37">
        <f t="shared" si="1"/>
        <v>54.259925627498461</v>
      </c>
      <c r="I23" s="350"/>
      <c r="J23" s="260"/>
      <c r="K23" s="38"/>
      <c r="O23" s="3"/>
      <c r="P23" s="38"/>
      <c r="Q23" s="39"/>
    </row>
    <row r="24" spans="2:17" x14ac:dyDescent="0.25">
      <c r="B24" s="45"/>
      <c r="C24" s="46" t="s">
        <v>34</v>
      </c>
      <c r="D24" s="46"/>
      <c r="E24" s="47">
        <f>SUM(E13:E23)</f>
        <v>0</v>
      </c>
      <c r="F24" s="48">
        <f>SUM(F13:F23)</f>
        <v>0</v>
      </c>
      <c r="G24" s="47">
        <f>SUM(G13:G23)</f>
        <v>9.9436874578142653</v>
      </c>
      <c r="H24" s="49">
        <f>SUM(H13:H23)</f>
        <v>44370.789791333518</v>
      </c>
      <c r="I24" s="50"/>
      <c r="J24" s="51"/>
      <c r="K24" s="38"/>
      <c r="P24" s="38"/>
      <c r="Q24" s="39"/>
    </row>
    <row r="25" spans="2:17" x14ac:dyDescent="0.25">
      <c r="B25" s="52"/>
      <c r="C25" s="262"/>
      <c r="D25" s="262"/>
      <c r="E25" s="53"/>
      <c r="F25" s="54"/>
      <c r="G25" s="55"/>
      <c r="H25" s="56"/>
      <c r="I25" s="57"/>
      <c r="J25" s="58"/>
      <c r="K25" s="38"/>
      <c r="P25" s="38"/>
      <c r="Q25" s="39"/>
    </row>
    <row r="26" spans="2:17" ht="17.25" x14ac:dyDescent="0.25">
      <c r="B26" s="59" t="s">
        <v>35</v>
      </c>
      <c r="C26" s="46"/>
      <c r="D26" s="46"/>
      <c r="E26" s="60" t="s">
        <v>13</v>
      </c>
      <c r="F26" s="61" t="s">
        <v>14</v>
      </c>
      <c r="G26" s="62" t="s">
        <v>13</v>
      </c>
      <c r="H26" s="63" t="s">
        <v>14</v>
      </c>
      <c r="I26" s="64" t="s">
        <v>15</v>
      </c>
      <c r="J26" s="65" t="s">
        <v>16</v>
      </c>
      <c r="K26" s="38"/>
      <c r="P26" s="38"/>
      <c r="Q26" s="39"/>
    </row>
    <row r="27" spans="2:17" ht="15.75" customHeight="1" x14ac:dyDescent="0.25">
      <c r="B27" s="40">
        <v>300</v>
      </c>
      <c r="C27" s="351" t="s">
        <v>36</v>
      </c>
      <c r="D27" s="352"/>
      <c r="E27" s="66">
        <f>F27/$E$8</f>
        <v>0.16258064516129034</v>
      </c>
      <c r="F27" s="67">
        <f>H27*14/31</f>
        <v>725.4684603870968</v>
      </c>
      <c r="G27" s="66">
        <v>0.36</v>
      </c>
      <c r="H27" s="68">
        <f>G27*$E$8</f>
        <v>1606.394448</v>
      </c>
      <c r="I27" s="70" t="s">
        <v>37</v>
      </c>
      <c r="J27" s="353" t="s">
        <v>38</v>
      </c>
      <c r="O27" s="3"/>
      <c r="P27" s="38"/>
      <c r="Q27" s="39"/>
    </row>
    <row r="28" spans="2:17" ht="15.75" customHeight="1" x14ac:dyDescent="0.25">
      <c r="B28" s="40">
        <v>300</v>
      </c>
      <c r="C28" s="352" t="s">
        <v>39</v>
      </c>
      <c r="D28" s="355"/>
      <c r="E28" s="66">
        <f t="shared" ref="E28:E35" si="2">F28/$E$8</f>
        <v>0.59161290322580651</v>
      </c>
      <c r="F28" s="67">
        <f t="shared" ref="F28:F35" si="3">H28*14/31</f>
        <v>2639.8991197419355</v>
      </c>
      <c r="G28" s="66">
        <v>1.31</v>
      </c>
      <c r="H28" s="68">
        <f t="shared" ref="H28:H35" si="4">G28*$E$8</f>
        <v>5845.4909079999998</v>
      </c>
      <c r="I28" s="70" t="s">
        <v>37</v>
      </c>
      <c r="J28" s="354"/>
      <c r="O28" s="3"/>
      <c r="P28" s="38"/>
      <c r="Q28" s="39"/>
    </row>
    <row r="29" spans="2:17" ht="15" customHeight="1" x14ac:dyDescent="0.25">
      <c r="B29" s="40">
        <v>600</v>
      </c>
      <c r="C29" s="43" t="s">
        <v>40</v>
      </c>
      <c r="D29" s="44"/>
      <c r="E29" s="66"/>
      <c r="F29" s="67"/>
      <c r="G29" s="66"/>
      <c r="H29" s="68"/>
      <c r="I29" s="69"/>
      <c r="J29" s="354"/>
      <c r="K29" s="38"/>
      <c r="O29" s="3"/>
      <c r="P29" s="38"/>
      <c r="Q29" s="39"/>
    </row>
    <row r="30" spans="2:17" ht="15" customHeight="1" x14ac:dyDescent="0.25">
      <c r="B30" s="40"/>
      <c r="C30" s="43">
        <v>610</v>
      </c>
      <c r="D30" s="44" t="s">
        <v>41</v>
      </c>
      <c r="E30" s="66">
        <f t="shared" si="2"/>
        <v>0.67290322580645157</v>
      </c>
      <c r="F30" s="67">
        <f t="shared" si="3"/>
        <v>3002.6333499354837</v>
      </c>
      <c r="G30" s="66">
        <v>1.49</v>
      </c>
      <c r="H30" s="68">
        <f t="shared" si="4"/>
        <v>6648.6881320000002</v>
      </c>
      <c r="I30" s="356" t="s">
        <v>42</v>
      </c>
      <c r="J30" s="354"/>
      <c r="K30" s="38"/>
      <c r="O30" s="3"/>
      <c r="P30" s="38"/>
      <c r="Q30" s="39"/>
    </row>
    <row r="31" spans="2:17" x14ac:dyDescent="0.25">
      <c r="B31" s="40"/>
      <c r="C31" s="43">
        <v>620</v>
      </c>
      <c r="D31" s="44" t="s">
        <v>43</v>
      </c>
      <c r="E31" s="66">
        <f t="shared" si="2"/>
        <v>0.39290322580645165</v>
      </c>
      <c r="F31" s="67">
        <f t="shared" si="3"/>
        <v>1753.215445935484</v>
      </c>
      <c r="G31" s="66">
        <v>0.87</v>
      </c>
      <c r="H31" s="68">
        <f t="shared" si="4"/>
        <v>3882.1199160000001</v>
      </c>
      <c r="I31" s="357"/>
      <c r="J31" s="354"/>
      <c r="K31" s="38"/>
      <c r="O31" s="3"/>
      <c r="P31" s="38"/>
      <c r="Q31" s="39"/>
    </row>
    <row r="32" spans="2:17" x14ac:dyDescent="0.25">
      <c r="B32" s="40"/>
      <c r="C32" s="43">
        <v>630</v>
      </c>
      <c r="D32" s="44" t="s">
        <v>44</v>
      </c>
      <c r="E32" s="66">
        <f t="shared" si="2"/>
        <v>1.3548387096774193E-2</v>
      </c>
      <c r="F32" s="67">
        <f t="shared" si="3"/>
        <v>60.455705032258059</v>
      </c>
      <c r="G32" s="66">
        <v>0.03</v>
      </c>
      <c r="H32" s="68">
        <f t="shared" si="4"/>
        <v>133.86620399999998</v>
      </c>
      <c r="I32" s="357"/>
      <c r="J32" s="354"/>
      <c r="K32" s="38"/>
      <c r="O32" s="3"/>
      <c r="P32" s="38"/>
      <c r="Q32" s="39"/>
    </row>
    <row r="33" spans="1:17" x14ac:dyDescent="0.25">
      <c r="B33" s="40">
        <v>700</v>
      </c>
      <c r="C33" s="352" t="s">
        <v>45</v>
      </c>
      <c r="D33" s="355"/>
      <c r="E33" s="66">
        <f t="shared" si="2"/>
        <v>0</v>
      </c>
      <c r="F33" s="67">
        <f t="shared" si="3"/>
        <v>0</v>
      </c>
      <c r="G33" s="66">
        <v>0</v>
      </c>
      <c r="H33" s="71">
        <f t="shared" si="4"/>
        <v>0</v>
      </c>
      <c r="I33" s="70" t="s">
        <v>37</v>
      </c>
      <c r="J33" s="354"/>
      <c r="K33" s="38"/>
      <c r="O33" s="3"/>
      <c r="P33" s="38"/>
      <c r="Q33" s="39"/>
    </row>
    <row r="34" spans="1:17" x14ac:dyDescent="0.25">
      <c r="B34" s="40">
        <v>700</v>
      </c>
      <c r="C34" s="44" t="s">
        <v>46</v>
      </c>
      <c r="D34" s="72"/>
      <c r="E34" s="66">
        <f t="shared" si="2"/>
        <v>7.0845894515257454E-2</v>
      </c>
      <c r="F34" s="67">
        <f t="shared" si="3"/>
        <v>316.12903225806451</v>
      </c>
      <c r="G34" s="73">
        <v>0.15687305214092723</v>
      </c>
      <c r="H34" s="71">
        <f t="shared" si="4"/>
        <v>700</v>
      </c>
      <c r="I34" s="70"/>
      <c r="J34" s="354"/>
      <c r="K34" s="38"/>
      <c r="O34" s="3"/>
      <c r="P34" s="38"/>
      <c r="Q34" s="39"/>
    </row>
    <row r="35" spans="1:17" x14ac:dyDescent="0.25">
      <c r="B35" s="40">
        <v>700</v>
      </c>
      <c r="C35" s="352" t="s">
        <v>47</v>
      </c>
      <c r="D35" s="355"/>
      <c r="E35" s="66">
        <f t="shared" si="2"/>
        <v>0.16673692736778448</v>
      </c>
      <c r="F35" s="67">
        <f t="shared" si="3"/>
        <v>744.01465111163395</v>
      </c>
      <c r="G35" s="66">
        <v>0.36920319631437992</v>
      </c>
      <c r="H35" s="71">
        <f t="shared" si="4"/>
        <v>1647.4610131757611</v>
      </c>
      <c r="I35" s="70" t="s">
        <v>37</v>
      </c>
      <c r="J35" s="354"/>
      <c r="K35" s="38"/>
      <c r="O35" s="3"/>
      <c r="P35" s="38"/>
      <c r="Q35" s="39"/>
    </row>
    <row r="36" spans="1:17" ht="15.75" thickBot="1" x14ac:dyDescent="0.3">
      <c r="B36" s="74"/>
      <c r="C36" s="75" t="s">
        <v>48</v>
      </c>
      <c r="D36" s="75"/>
      <c r="E36" s="76">
        <f>SUM(E27:E35)</f>
        <v>2.0711312089798164</v>
      </c>
      <c r="F36" s="77">
        <f>SUM(F27:F35)</f>
        <v>9241.8157644019575</v>
      </c>
      <c r="G36" s="76">
        <f>SUM(G27:G35)</f>
        <v>4.5860762484553073</v>
      </c>
      <c r="H36" s="263">
        <f>SUM(H27:H35)</f>
        <v>20464.020621175765</v>
      </c>
      <c r="I36" s="78"/>
      <c r="J36" s="79"/>
      <c r="K36" s="38"/>
      <c r="P36" s="38"/>
      <c r="Q36" s="39"/>
    </row>
    <row r="37" spans="1:17" ht="17.25" customHeight="1" x14ac:dyDescent="0.25">
      <c r="B37" s="80"/>
      <c r="C37" s="12"/>
      <c r="D37" s="12"/>
      <c r="E37" s="81"/>
      <c r="F37" s="82"/>
      <c r="G37" s="81"/>
      <c r="H37" s="82"/>
      <c r="I37" s="83"/>
      <c r="K37" s="38"/>
    </row>
    <row r="38" spans="1:17" x14ac:dyDescent="0.25">
      <c r="B38" s="345" t="s">
        <v>49</v>
      </c>
      <c r="C38" s="345"/>
      <c r="D38" s="345"/>
      <c r="E38" s="81">
        <f>E36+E24</f>
        <v>2.0711312089798164</v>
      </c>
      <c r="F38" s="82">
        <f>ROUND(F36+F24,2)</f>
        <v>9241.82</v>
      </c>
      <c r="G38" s="81">
        <f>G36+G24</f>
        <v>14.529763706269573</v>
      </c>
      <c r="H38" s="82">
        <f>ROUND(H36+H24,2)</f>
        <v>64834.81</v>
      </c>
      <c r="I38" s="83"/>
    </row>
    <row r="39" spans="1:17" x14ac:dyDescent="0.25">
      <c r="A39" s="1">
        <f>EDATE(A38,1)-17</f>
        <v>14</v>
      </c>
      <c r="B39" s="80" t="s">
        <v>50</v>
      </c>
      <c r="C39" s="84"/>
      <c r="D39" s="85">
        <v>0.2</v>
      </c>
      <c r="E39" s="86">
        <f>E38*D39</f>
        <v>0.41422624179596329</v>
      </c>
      <c r="F39" s="82">
        <f>ROUND(F38*D39,2)</f>
        <v>1848.36</v>
      </c>
      <c r="G39" s="86">
        <f>G38*D39</f>
        <v>2.9059527412539148</v>
      </c>
      <c r="H39" s="82">
        <f>ROUND(H38*D39,2)</f>
        <v>12966.96</v>
      </c>
    </row>
    <row r="40" spans="1:17" x14ac:dyDescent="0.25">
      <c r="B40" s="12" t="s">
        <v>51</v>
      </c>
      <c r="C40" s="12"/>
      <c r="D40" s="12"/>
      <c r="E40" s="81">
        <f t="shared" ref="E40:H40" si="5">E39+E38</f>
        <v>2.4853574507757799</v>
      </c>
      <c r="F40" s="82">
        <f t="shared" si="5"/>
        <v>11090.18</v>
      </c>
      <c r="G40" s="81">
        <f t="shared" si="5"/>
        <v>17.43571644752349</v>
      </c>
      <c r="H40" s="82">
        <f t="shared" si="5"/>
        <v>77801.76999999999</v>
      </c>
      <c r="I40" s="83"/>
    </row>
    <row r="41" spans="1:17" x14ac:dyDescent="0.25">
      <c r="B41" s="12" t="s">
        <v>52</v>
      </c>
      <c r="C41" s="12"/>
      <c r="D41" s="12"/>
      <c r="E41" s="87" t="s">
        <v>53</v>
      </c>
      <c r="F41" s="82">
        <f>F38</f>
        <v>9241.82</v>
      </c>
      <c r="G41" s="88">
        <v>23</v>
      </c>
      <c r="H41" s="82">
        <f>H38*G41</f>
        <v>1491200.63</v>
      </c>
      <c r="I41" s="89"/>
      <c r="J41" s="90"/>
    </row>
    <row r="42" spans="1:17" ht="15.75" thickBot="1" x14ac:dyDescent="0.3">
      <c r="B42" s="12" t="s">
        <v>54</v>
      </c>
      <c r="C42" s="12"/>
      <c r="D42" s="12"/>
      <c r="E42" s="91" t="s">
        <v>53</v>
      </c>
      <c r="F42" s="92">
        <f>F40</f>
        <v>11090.18</v>
      </c>
      <c r="G42" s="93">
        <v>23</v>
      </c>
      <c r="H42" s="92">
        <f>H40*G42</f>
        <v>1789440.7099999997</v>
      </c>
      <c r="I42" s="94"/>
      <c r="J42" s="95"/>
    </row>
    <row r="43" spans="1:17" ht="15.75" x14ac:dyDescent="0.25">
      <c r="B43" s="346"/>
      <c r="C43" s="346"/>
      <c r="D43" s="346"/>
      <c r="E43" s="346"/>
      <c r="F43" s="346"/>
      <c r="G43" s="96"/>
      <c r="H43" s="96"/>
      <c r="I43" s="96"/>
      <c r="J43" s="11"/>
    </row>
    <row r="44" spans="1:17" ht="42.75" customHeight="1" x14ac:dyDescent="0.25">
      <c r="B44" s="347" t="s">
        <v>55</v>
      </c>
      <c r="C44" s="347"/>
      <c r="D44" s="347"/>
      <c r="E44" s="347"/>
      <c r="F44" s="347"/>
      <c r="G44" s="347"/>
      <c r="H44" s="347"/>
      <c r="I44" s="347"/>
      <c r="J44" s="347"/>
    </row>
    <row r="45" spans="1:17" ht="15.75" x14ac:dyDescent="0.25">
      <c r="B45" s="97"/>
      <c r="C45" s="11"/>
      <c r="D45" s="11"/>
      <c r="E45" s="11"/>
      <c r="F45" s="11"/>
      <c r="G45" s="11"/>
      <c r="H45" s="11"/>
      <c r="I45" s="11"/>
      <c r="J45" s="11"/>
    </row>
    <row r="46" spans="1:17" ht="15.75" x14ac:dyDescent="0.25">
      <c r="B46" s="11"/>
      <c r="C46" s="11"/>
      <c r="D46" s="11"/>
      <c r="E46" s="11"/>
      <c r="F46" s="11"/>
      <c r="G46" s="11"/>
      <c r="H46" s="11"/>
      <c r="I46" s="11"/>
      <c r="J46" s="11"/>
    </row>
    <row r="47" spans="1:17" x14ac:dyDescent="0.25">
      <c r="B47" s="12" t="s">
        <v>56</v>
      </c>
      <c r="C47" s="12"/>
      <c r="D47" s="12"/>
      <c r="E47" s="12" t="s">
        <v>57</v>
      </c>
    </row>
    <row r="49" spans="2:10" x14ac:dyDescent="0.25">
      <c r="B49" s="98" t="s">
        <v>58</v>
      </c>
      <c r="C49" s="98"/>
      <c r="D49" s="98"/>
      <c r="E49" s="98" t="s">
        <v>58</v>
      </c>
      <c r="F49" s="98"/>
      <c r="G49" s="98"/>
      <c r="H49" s="98"/>
      <c r="I49" s="98"/>
    </row>
    <row r="50" spans="2:10" ht="15.75" x14ac:dyDescent="0.25">
      <c r="B50" s="11"/>
      <c r="C50" s="11"/>
      <c r="D50" s="11"/>
      <c r="E50" s="11"/>
      <c r="F50" s="11"/>
      <c r="G50" s="11"/>
      <c r="H50" s="11"/>
      <c r="I50" s="11"/>
      <c r="J50" s="11"/>
    </row>
  </sheetData>
  <mergeCells count="17">
    <mergeCell ref="A3:J3"/>
    <mergeCell ref="E11:F11"/>
    <mergeCell ref="G11:H11"/>
    <mergeCell ref="I13:I20"/>
    <mergeCell ref="C18:D18"/>
    <mergeCell ref="C19:D19"/>
    <mergeCell ref="C20:D20"/>
    <mergeCell ref="B38:D38"/>
    <mergeCell ref="B43:F43"/>
    <mergeCell ref="B44:J44"/>
    <mergeCell ref="I21:I23"/>
    <mergeCell ref="C27:D27"/>
    <mergeCell ref="J27:J35"/>
    <mergeCell ref="C28:D28"/>
    <mergeCell ref="I30:I32"/>
    <mergeCell ref="C33:D33"/>
    <mergeCell ref="C35:D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F80BE-539C-4798-B56C-17912FF2383C}">
  <sheetPr codeName="Sheet13"/>
  <dimension ref="A1:P281"/>
  <sheetViews>
    <sheetView workbookViewId="0">
      <selection activeCell="L24" sqref="L24"/>
    </sheetView>
  </sheetViews>
  <sheetFormatPr defaultColWidth="9.140625" defaultRowHeight="15" x14ac:dyDescent="0.25"/>
  <cols>
    <col min="1" max="1" width="9.140625" style="101" customWidth="1"/>
    <col min="2" max="2" width="7.85546875" style="101" customWidth="1"/>
    <col min="3" max="3" width="14.7109375" style="101" customWidth="1"/>
    <col min="4" max="4" width="14.28515625" style="101" customWidth="1"/>
    <col min="5" max="7" width="14.7109375" style="101" customWidth="1"/>
    <col min="8" max="10" width="9.140625" style="101"/>
    <col min="11" max="11" width="11" style="101" customWidth="1"/>
    <col min="12" max="16384" width="9.140625" style="101"/>
  </cols>
  <sheetData>
    <row r="1" spans="1:16" x14ac:dyDescent="0.25">
      <c r="A1" s="99"/>
      <c r="B1" s="99"/>
      <c r="C1" s="99"/>
      <c r="D1" s="99"/>
      <c r="E1" s="99"/>
      <c r="F1" s="99"/>
      <c r="G1" s="100"/>
    </row>
    <row r="2" spans="1:16" x14ac:dyDescent="0.25">
      <c r="A2" s="99"/>
      <c r="B2" s="99"/>
      <c r="C2" s="99"/>
      <c r="D2" s="99"/>
      <c r="E2" s="99"/>
      <c r="F2" s="102"/>
      <c r="G2" s="103"/>
    </row>
    <row r="3" spans="1:16" x14ac:dyDescent="0.25">
      <c r="A3" s="104"/>
      <c r="B3" s="104"/>
      <c r="C3" s="104"/>
      <c r="D3" s="104"/>
      <c r="E3" s="104"/>
      <c r="F3" s="102"/>
      <c r="G3" s="103"/>
      <c r="H3" s="105"/>
      <c r="I3" s="105"/>
      <c r="J3" s="105"/>
      <c r="K3" s="106" t="s">
        <v>3</v>
      </c>
      <c r="L3" s="106" t="s">
        <v>59</v>
      </c>
      <c r="M3" s="107"/>
      <c r="N3" s="105"/>
    </row>
    <row r="4" spans="1:16" ht="18.75" x14ac:dyDescent="0.3">
      <c r="A4" s="104"/>
      <c r="B4" s="108" t="s">
        <v>60</v>
      </c>
      <c r="C4" s="104"/>
      <c r="D4" s="104"/>
      <c r="E4" s="102"/>
      <c r="F4" s="109" t="s">
        <v>107</v>
      </c>
      <c r="G4" s="104"/>
      <c r="H4" s="105"/>
      <c r="I4" s="105"/>
      <c r="J4" s="105"/>
      <c r="K4" s="110" t="s">
        <v>61</v>
      </c>
      <c r="L4" s="111">
        <v>4462.2067999999999</v>
      </c>
      <c r="M4" s="112">
        <v>0.82368051094621009</v>
      </c>
      <c r="N4" s="113"/>
      <c r="O4" s="114"/>
    </row>
    <row r="5" spans="1:16" x14ac:dyDescent="0.25">
      <c r="A5" s="104"/>
      <c r="B5" s="104"/>
      <c r="C5" s="104"/>
      <c r="D5" s="104"/>
      <c r="E5" s="104"/>
      <c r="F5" s="115"/>
      <c r="G5" s="104"/>
      <c r="H5" s="105"/>
      <c r="I5" s="105"/>
      <c r="J5" s="105"/>
      <c r="K5" s="110" t="s">
        <v>62</v>
      </c>
      <c r="L5" s="111"/>
      <c r="M5" s="112">
        <v>0</v>
      </c>
      <c r="N5" s="116"/>
      <c r="O5" s="114"/>
    </row>
    <row r="6" spans="1:16" x14ac:dyDescent="0.25">
      <c r="A6" s="104"/>
      <c r="B6" s="117" t="s">
        <v>63</v>
      </c>
      <c r="C6" s="118"/>
      <c r="D6" s="119"/>
      <c r="E6" s="120">
        <v>44593</v>
      </c>
      <c r="F6" s="121"/>
      <c r="G6" s="104"/>
      <c r="H6" s="105"/>
      <c r="I6" s="105"/>
      <c r="J6" s="105"/>
      <c r="K6" s="110" t="s">
        <v>64</v>
      </c>
      <c r="L6" s="111"/>
      <c r="M6" s="112">
        <v>0</v>
      </c>
      <c r="N6" s="122"/>
      <c r="O6" s="123"/>
    </row>
    <row r="7" spans="1:16" x14ac:dyDescent="0.25">
      <c r="A7" s="104"/>
      <c r="B7" s="124" t="s">
        <v>65</v>
      </c>
      <c r="C7" s="102"/>
      <c r="D7" s="105"/>
      <c r="E7" s="125">
        <v>240</v>
      </c>
      <c r="F7" s="126" t="s">
        <v>66</v>
      </c>
      <c r="G7" s="104"/>
      <c r="H7" s="105"/>
      <c r="I7" s="105"/>
      <c r="J7" s="105"/>
      <c r="K7" s="110" t="s">
        <v>67</v>
      </c>
      <c r="L7" s="111"/>
      <c r="M7" s="112">
        <v>0</v>
      </c>
      <c r="N7" s="127"/>
      <c r="O7" s="128"/>
    </row>
    <row r="8" spans="1:16" x14ac:dyDescent="0.25">
      <c r="A8" s="104"/>
      <c r="B8" s="124" t="s">
        <v>68</v>
      </c>
      <c r="C8" s="102"/>
      <c r="D8" s="129">
        <v>44592</v>
      </c>
      <c r="E8" s="265">
        <v>1267916.1600000001</v>
      </c>
      <c r="F8" s="126" t="s">
        <v>69</v>
      </c>
      <c r="G8" s="104"/>
      <c r="H8" s="105"/>
      <c r="I8" s="105"/>
      <c r="J8" s="105"/>
      <c r="K8" s="110" t="s">
        <v>70</v>
      </c>
      <c r="L8" s="111"/>
      <c r="M8" s="112">
        <v>0</v>
      </c>
      <c r="N8" s="127"/>
      <c r="O8" s="128"/>
    </row>
    <row r="9" spans="1:16" x14ac:dyDescent="0.25">
      <c r="A9" s="104"/>
      <c r="B9" s="124" t="s">
        <v>68</v>
      </c>
      <c r="C9" s="102"/>
      <c r="D9" s="129">
        <v>51883</v>
      </c>
      <c r="E9" s="265">
        <v>35960</v>
      </c>
      <c r="F9" s="126" t="s">
        <v>69</v>
      </c>
      <c r="G9" s="104"/>
      <c r="H9" s="105"/>
      <c r="I9" s="105"/>
      <c r="J9" s="105"/>
      <c r="K9" s="130" t="s">
        <v>71</v>
      </c>
      <c r="L9" s="131">
        <v>5417.4000000000015</v>
      </c>
      <c r="M9" s="130"/>
      <c r="N9" s="127"/>
      <c r="O9" s="128"/>
    </row>
    <row r="10" spans="1:16" x14ac:dyDescent="0.25">
      <c r="A10" s="104"/>
      <c r="B10" s="124" t="s">
        <v>72</v>
      </c>
      <c r="C10" s="102"/>
      <c r="D10" s="105"/>
      <c r="E10" s="132">
        <v>0.82368051094621009</v>
      </c>
      <c r="F10" s="126"/>
      <c r="G10" s="104"/>
      <c r="H10" s="105"/>
      <c r="I10" s="105"/>
      <c r="J10" s="105"/>
      <c r="K10" s="105"/>
      <c r="L10" s="105"/>
      <c r="M10" s="133"/>
      <c r="N10" s="133"/>
      <c r="O10" s="134"/>
    </row>
    <row r="11" spans="1:16" x14ac:dyDescent="0.25">
      <c r="A11" s="104"/>
      <c r="B11" s="124" t="s">
        <v>73</v>
      </c>
      <c r="C11" s="102"/>
      <c r="D11" s="105"/>
      <c r="E11" s="266">
        <v>1044357.83</v>
      </c>
      <c r="F11" s="126" t="s">
        <v>69</v>
      </c>
      <c r="G11" s="104"/>
      <c r="H11" s="105"/>
      <c r="I11" s="105"/>
      <c r="J11" s="105"/>
      <c r="K11" s="105"/>
      <c r="L11" s="105"/>
      <c r="M11" s="133"/>
      <c r="N11" s="133"/>
      <c r="O11" s="134"/>
    </row>
    <row r="12" spans="1:16" x14ac:dyDescent="0.25">
      <c r="A12" s="104"/>
      <c r="B12" s="124" t="s">
        <v>74</v>
      </c>
      <c r="C12" s="102"/>
      <c r="D12" s="105"/>
      <c r="E12" s="265">
        <v>29619.55</v>
      </c>
      <c r="F12" s="126" t="s">
        <v>69</v>
      </c>
      <c r="G12" s="104"/>
      <c r="H12" s="105"/>
      <c r="I12" s="105"/>
      <c r="J12" s="105"/>
      <c r="K12" s="135"/>
      <c r="L12" s="135"/>
      <c r="M12" s="127"/>
      <c r="N12" s="127"/>
      <c r="O12" s="128"/>
      <c r="P12" s="134"/>
    </row>
    <row r="13" spans="1:16" x14ac:dyDescent="0.25">
      <c r="A13" s="104"/>
      <c r="B13" s="136" t="s">
        <v>75</v>
      </c>
      <c r="C13" s="137"/>
      <c r="D13" s="138"/>
      <c r="E13" s="139">
        <v>0.03</v>
      </c>
      <c r="F13" s="140"/>
      <c r="G13" s="104"/>
      <c r="H13" s="105"/>
      <c r="I13" s="105"/>
      <c r="J13" s="105"/>
      <c r="K13" s="135"/>
      <c r="L13" s="135"/>
      <c r="M13" s="127"/>
      <c r="N13" s="127"/>
      <c r="O13" s="128"/>
      <c r="P13" s="134"/>
    </row>
    <row r="14" spans="1:16" x14ac:dyDescent="0.25">
      <c r="A14" s="104"/>
      <c r="B14" s="125"/>
      <c r="C14" s="102"/>
      <c r="D14" s="105"/>
      <c r="E14" s="141"/>
      <c r="F14" s="125"/>
      <c r="G14" s="104"/>
      <c r="H14" s="105"/>
      <c r="I14" s="105"/>
      <c r="J14" s="105"/>
      <c r="K14" s="135"/>
      <c r="L14" s="135"/>
      <c r="M14" s="127"/>
      <c r="N14" s="127"/>
      <c r="O14" s="128"/>
      <c r="P14" s="134"/>
    </row>
    <row r="15" spans="1:16" x14ac:dyDescent="0.25">
      <c r="A15" s="105"/>
      <c r="B15" s="105"/>
      <c r="C15" s="105"/>
      <c r="D15" s="105"/>
      <c r="E15" s="105"/>
      <c r="F15" s="105"/>
      <c r="G15" s="105"/>
      <c r="H15" s="105"/>
      <c r="I15" s="105"/>
      <c r="J15" s="105"/>
      <c r="K15" s="135"/>
      <c r="L15" s="135"/>
      <c r="M15" s="127"/>
      <c r="N15" s="127"/>
      <c r="O15" s="128"/>
      <c r="P15" s="134"/>
    </row>
    <row r="16" spans="1:16" ht="15.75" thickBot="1" x14ac:dyDescent="0.3">
      <c r="A16" s="142" t="s">
        <v>76</v>
      </c>
      <c r="B16" s="142" t="s">
        <v>77</v>
      </c>
      <c r="C16" s="142" t="s">
        <v>78</v>
      </c>
      <c r="D16" s="142" t="s">
        <v>79</v>
      </c>
      <c r="E16" s="142" t="s">
        <v>80</v>
      </c>
      <c r="F16" s="142" t="s">
        <v>81</v>
      </c>
      <c r="G16" s="142" t="s">
        <v>82</v>
      </c>
      <c r="H16" s="105"/>
      <c r="I16" s="105"/>
      <c r="J16" s="105"/>
      <c r="K16" s="135"/>
      <c r="L16" s="135"/>
      <c r="M16" s="127"/>
      <c r="N16" s="127"/>
      <c r="O16" s="128"/>
      <c r="P16" s="134"/>
    </row>
    <row r="17" spans="1:16" x14ac:dyDescent="0.25">
      <c r="A17" s="143">
        <v>44593</v>
      </c>
      <c r="B17" s="102">
        <v>1</v>
      </c>
      <c r="C17" s="115">
        <v>1044357.83</v>
      </c>
      <c r="D17" s="144">
        <v>2610.8946000000001</v>
      </c>
      <c r="E17" s="144">
        <v>3090.8684253841034</v>
      </c>
      <c r="F17" s="144">
        <v>5701.7630253841035</v>
      </c>
      <c r="G17" s="144">
        <v>1041266.9615746159</v>
      </c>
      <c r="H17" s="105"/>
      <c r="I17" s="105"/>
      <c r="J17" s="105"/>
      <c r="K17" s="135"/>
      <c r="L17" s="135"/>
      <c r="M17" s="127"/>
      <c r="N17" s="127"/>
      <c r="O17" s="128"/>
      <c r="P17" s="134"/>
    </row>
    <row r="18" spans="1:16" x14ac:dyDescent="0.25">
      <c r="A18" s="143">
        <v>44621</v>
      </c>
      <c r="B18" s="102">
        <v>2</v>
      </c>
      <c r="C18" s="115">
        <v>1041266.9615746159</v>
      </c>
      <c r="D18" s="144">
        <v>2603.1673999999998</v>
      </c>
      <c r="E18" s="144">
        <v>3098.5955964475638</v>
      </c>
      <c r="F18" s="144">
        <v>5701.7629964475636</v>
      </c>
      <c r="G18" s="144">
        <v>1038168.3659781683</v>
      </c>
      <c r="H18" s="105"/>
      <c r="I18" s="105"/>
      <c r="J18" s="105"/>
      <c r="K18" s="135"/>
      <c r="L18" s="135"/>
      <c r="M18" s="127"/>
      <c r="N18" s="127"/>
      <c r="O18" s="128"/>
      <c r="P18" s="134"/>
    </row>
    <row r="19" spans="1:16" x14ac:dyDescent="0.25">
      <c r="A19" s="143">
        <v>44652</v>
      </c>
      <c r="B19" s="102">
        <v>3</v>
      </c>
      <c r="C19" s="115">
        <v>1038168.3659781683</v>
      </c>
      <c r="D19" s="144">
        <v>2595.4209000000001</v>
      </c>
      <c r="E19" s="144">
        <v>3106.3420854386823</v>
      </c>
      <c r="F19" s="144">
        <v>5701.7629854386823</v>
      </c>
      <c r="G19" s="144">
        <v>1035062.0238927297</v>
      </c>
      <c r="H19" s="105"/>
      <c r="I19" s="105"/>
      <c r="J19" s="105"/>
      <c r="K19" s="135"/>
      <c r="L19" s="135"/>
      <c r="M19" s="127"/>
      <c r="N19" s="127"/>
      <c r="O19" s="128"/>
      <c r="P19" s="134"/>
    </row>
    <row r="20" spans="1:16" x14ac:dyDescent="0.25">
      <c r="A20" s="143">
        <v>44682</v>
      </c>
      <c r="B20" s="102">
        <v>4</v>
      </c>
      <c r="C20" s="115">
        <v>1035062.0238927297</v>
      </c>
      <c r="D20" s="144">
        <v>2587.6550999999999</v>
      </c>
      <c r="E20" s="144">
        <v>3114.107940652279</v>
      </c>
      <c r="F20" s="144">
        <v>5701.7630406522785</v>
      </c>
      <c r="G20" s="144">
        <v>1031947.9159520774</v>
      </c>
      <c r="H20" s="105"/>
      <c r="I20" s="105"/>
      <c r="J20" s="105"/>
      <c r="K20" s="135"/>
      <c r="L20" s="135"/>
      <c r="M20" s="127"/>
      <c r="N20" s="127"/>
      <c r="O20" s="128"/>
      <c r="P20" s="134"/>
    </row>
    <row r="21" spans="1:16" x14ac:dyDescent="0.25">
      <c r="A21" s="143">
        <v>44713</v>
      </c>
      <c r="B21" s="102">
        <v>5</v>
      </c>
      <c r="C21" s="115">
        <v>1031947.9159520774</v>
      </c>
      <c r="D21" s="144">
        <v>2579.8697999999999</v>
      </c>
      <c r="E21" s="144">
        <v>3121.8932105039094</v>
      </c>
      <c r="F21" s="144">
        <v>5701.7630105039098</v>
      </c>
      <c r="G21" s="144">
        <v>1028826.0227415735</v>
      </c>
      <c r="H21" s="105"/>
      <c r="I21" s="105"/>
      <c r="J21" s="105"/>
      <c r="K21" s="135"/>
      <c r="L21" s="135"/>
      <c r="M21" s="127"/>
      <c r="N21" s="127"/>
      <c r="O21" s="128"/>
      <c r="P21" s="134"/>
    </row>
    <row r="22" spans="1:16" x14ac:dyDescent="0.25">
      <c r="A22" s="143">
        <v>44743</v>
      </c>
      <c r="B22" s="102">
        <v>6</v>
      </c>
      <c r="C22" s="115">
        <v>1028826.0227415735</v>
      </c>
      <c r="D22" s="144">
        <v>2572.0650999999998</v>
      </c>
      <c r="E22" s="144">
        <v>3129.6979435301696</v>
      </c>
      <c r="F22" s="144">
        <v>5701.7630435301689</v>
      </c>
      <c r="G22" s="144">
        <v>1025696.3247980434</v>
      </c>
      <c r="H22" s="105"/>
      <c r="I22" s="105"/>
      <c r="J22" s="105"/>
      <c r="K22" s="135"/>
      <c r="L22" s="135"/>
      <c r="M22" s="127"/>
      <c r="N22" s="127"/>
      <c r="O22" s="128"/>
      <c r="P22" s="134"/>
    </row>
    <row r="23" spans="1:16" x14ac:dyDescent="0.25">
      <c r="A23" s="143">
        <v>44774</v>
      </c>
      <c r="B23" s="102">
        <v>7</v>
      </c>
      <c r="C23" s="115">
        <v>1025696.3247980434</v>
      </c>
      <c r="D23" s="144">
        <v>2564.2408</v>
      </c>
      <c r="E23" s="144">
        <v>3137.5221883889953</v>
      </c>
      <c r="F23" s="144">
        <v>5701.7629883889949</v>
      </c>
      <c r="G23" s="144">
        <v>1022558.8026096544</v>
      </c>
      <c r="H23" s="105"/>
      <c r="I23" s="105"/>
      <c r="J23" s="105"/>
      <c r="K23" s="135"/>
      <c r="L23" s="135"/>
      <c r="M23" s="127"/>
      <c r="N23" s="127"/>
      <c r="O23" s="128"/>
      <c r="P23" s="134"/>
    </row>
    <row r="24" spans="1:16" x14ac:dyDescent="0.25">
      <c r="A24" s="145">
        <v>44805</v>
      </c>
      <c r="B24" s="146">
        <v>8</v>
      </c>
      <c r="C24" s="147">
        <v>1022558.8026096544</v>
      </c>
      <c r="D24" s="144">
        <v>2556.3969999999999</v>
      </c>
      <c r="E24" s="144">
        <v>3145.3659938599676</v>
      </c>
      <c r="F24" s="144">
        <v>5701.7629938599675</v>
      </c>
      <c r="G24" s="148">
        <v>1019413.4366157944</v>
      </c>
      <c r="K24" s="149"/>
      <c r="L24" s="149"/>
      <c r="M24" s="128"/>
      <c r="N24" s="128"/>
      <c r="O24" s="128"/>
      <c r="P24" s="134"/>
    </row>
    <row r="25" spans="1:16" x14ac:dyDescent="0.25">
      <c r="A25" s="145">
        <v>44835</v>
      </c>
      <c r="B25" s="146">
        <v>9</v>
      </c>
      <c r="C25" s="147">
        <v>1019413.4366157944</v>
      </c>
      <c r="D25" s="144">
        <v>2548.5336000000002</v>
      </c>
      <c r="E25" s="144">
        <v>3153.2294088446174</v>
      </c>
      <c r="F25" s="144">
        <v>5701.7630088446176</v>
      </c>
      <c r="G25" s="148">
        <v>1016260.2072069498</v>
      </c>
      <c r="K25" s="149"/>
      <c r="L25" s="149"/>
      <c r="M25" s="128"/>
      <c r="N25" s="128"/>
      <c r="O25" s="128"/>
      <c r="P25" s="134"/>
    </row>
    <row r="26" spans="1:16" x14ac:dyDescent="0.25">
      <c r="A26" s="145">
        <v>44866</v>
      </c>
      <c r="B26" s="146">
        <v>10</v>
      </c>
      <c r="C26" s="147">
        <v>1016260.2072069498</v>
      </c>
      <c r="D26" s="144">
        <v>2540.6505000000002</v>
      </c>
      <c r="E26" s="144">
        <v>3161.1124823667292</v>
      </c>
      <c r="F26" s="144">
        <v>5701.7629823667294</v>
      </c>
      <c r="G26" s="148">
        <v>1013099.0947245831</v>
      </c>
      <c r="K26" s="149"/>
      <c r="L26" s="149"/>
      <c r="M26" s="128"/>
      <c r="N26" s="128"/>
      <c r="O26" s="128"/>
      <c r="P26" s="134"/>
    </row>
    <row r="27" spans="1:16" x14ac:dyDescent="0.25">
      <c r="A27" s="145">
        <v>44896</v>
      </c>
      <c r="B27" s="146">
        <v>11</v>
      </c>
      <c r="C27" s="147">
        <v>1013099.0947245831</v>
      </c>
      <c r="D27" s="144">
        <v>2532.7476999999999</v>
      </c>
      <c r="E27" s="144">
        <v>3169.0152635726463</v>
      </c>
      <c r="F27" s="144">
        <v>5701.7629635726462</v>
      </c>
      <c r="G27" s="148">
        <v>1009930.0794610104</v>
      </c>
    </row>
    <row r="28" spans="1:16" x14ac:dyDescent="0.25">
      <c r="A28" s="145">
        <v>44927</v>
      </c>
      <c r="B28" s="146">
        <v>12</v>
      </c>
      <c r="C28" s="147">
        <v>1009930.0794610104</v>
      </c>
      <c r="D28" s="144">
        <v>2524.8252000000002</v>
      </c>
      <c r="E28" s="144">
        <v>3176.9378017315771</v>
      </c>
      <c r="F28" s="144">
        <v>5701.7630017315769</v>
      </c>
      <c r="G28" s="148">
        <v>1006753.1416592788</v>
      </c>
    </row>
    <row r="29" spans="1:16" x14ac:dyDescent="0.25">
      <c r="A29" s="145">
        <v>44958</v>
      </c>
      <c r="B29" s="146">
        <v>13</v>
      </c>
      <c r="C29" s="147">
        <v>1006753.1416592788</v>
      </c>
      <c r="D29" s="144">
        <v>2516.8829000000001</v>
      </c>
      <c r="E29" s="144">
        <v>3184.8801462359056</v>
      </c>
      <c r="F29" s="144">
        <v>5701.7630462359057</v>
      </c>
      <c r="G29" s="148">
        <v>1003568.2615130428</v>
      </c>
    </row>
    <row r="30" spans="1:16" x14ac:dyDescent="0.25">
      <c r="A30" s="145">
        <v>44986</v>
      </c>
      <c r="B30" s="146">
        <v>14</v>
      </c>
      <c r="C30" s="147">
        <v>1003568.2615130428</v>
      </c>
      <c r="D30" s="144">
        <v>2508.9207000000001</v>
      </c>
      <c r="E30" s="144">
        <v>3192.842346601497</v>
      </c>
      <c r="F30" s="144">
        <v>5701.7630466014971</v>
      </c>
      <c r="G30" s="148">
        <v>1000375.4191664413</v>
      </c>
    </row>
    <row r="31" spans="1:16" x14ac:dyDescent="0.25">
      <c r="A31" s="145">
        <v>45017</v>
      </c>
      <c r="B31" s="146">
        <v>15</v>
      </c>
      <c r="C31" s="147">
        <v>1000375.4191664413</v>
      </c>
      <c r="D31" s="144">
        <v>2500.9385000000002</v>
      </c>
      <c r="E31" s="144">
        <v>3200.8244524679999</v>
      </c>
      <c r="F31" s="144">
        <v>5701.7629524679996</v>
      </c>
      <c r="G31" s="148">
        <v>997174.59471397335</v>
      </c>
    </row>
    <row r="32" spans="1:16" x14ac:dyDescent="0.25">
      <c r="A32" s="145">
        <v>45047</v>
      </c>
      <c r="B32" s="146">
        <v>16</v>
      </c>
      <c r="C32" s="147">
        <v>997174.59471397335</v>
      </c>
      <c r="D32" s="144">
        <v>2492.9364999999998</v>
      </c>
      <c r="E32" s="144">
        <v>3208.8265135991701</v>
      </c>
      <c r="F32" s="144">
        <v>5701.7630135991694</v>
      </c>
      <c r="G32" s="148">
        <v>993965.76820037421</v>
      </c>
    </row>
    <row r="33" spans="1:7" x14ac:dyDescent="0.25">
      <c r="A33" s="145">
        <v>45078</v>
      </c>
      <c r="B33" s="146">
        <v>17</v>
      </c>
      <c r="C33" s="147">
        <v>993965.76820037421</v>
      </c>
      <c r="D33" s="144">
        <v>2484.9144000000001</v>
      </c>
      <c r="E33" s="144">
        <v>3216.848579883168</v>
      </c>
      <c r="F33" s="144">
        <v>5701.7629798831676</v>
      </c>
      <c r="G33" s="148">
        <v>990748.9196204911</v>
      </c>
    </row>
    <row r="34" spans="1:7" x14ac:dyDescent="0.25">
      <c r="A34" s="145">
        <v>45108</v>
      </c>
      <c r="B34" s="146">
        <v>18</v>
      </c>
      <c r="C34" s="147">
        <v>990748.9196204911</v>
      </c>
      <c r="D34" s="144">
        <v>2476.8723</v>
      </c>
      <c r="E34" s="144">
        <v>3224.8907013328753</v>
      </c>
      <c r="F34" s="144">
        <v>5701.7630013328753</v>
      </c>
      <c r="G34" s="148">
        <v>987524.02891915827</v>
      </c>
    </row>
    <row r="35" spans="1:7" x14ac:dyDescent="0.25">
      <c r="A35" s="145">
        <v>45139</v>
      </c>
      <c r="B35" s="146">
        <v>19</v>
      </c>
      <c r="C35" s="147">
        <v>987524.02891915827</v>
      </c>
      <c r="D35" s="144">
        <v>2468.8101000000001</v>
      </c>
      <c r="E35" s="144">
        <v>3232.9529280862075</v>
      </c>
      <c r="F35" s="144">
        <v>5701.7630280862077</v>
      </c>
      <c r="G35" s="148">
        <v>984291.07599107211</v>
      </c>
    </row>
    <row r="36" spans="1:7" x14ac:dyDescent="0.25">
      <c r="A36" s="145">
        <v>45170</v>
      </c>
      <c r="B36" s="146">
        <v>20</v>
      </c>
      <c r="C36" s="147">
        <v>984291.07599107211</v>
      </c>
      <c r="D36" s="144">
        <v>2460.7276999999999</v>
      </c>
      <c r="E36" s="144">
        <v>3241.0353104064234</v>
      </c>
      <c r="F36" s="144">
        <v>5701.7630104064228</v>
      </c>
      <c r="G36" s="148">
        <v>981050.04068066564</v>
      </c>
    </row>
    <row r="37" spans="1:7" x14ac:dyDescent="0.25">
      <c r="A37" s="145">
        <v>45200</v>
      </c>
      <c r="B37" s="146">
        <v>21</v>
      </c>
      <c r="C37" s="147">
        <v>981050.04068066564</v>
      </c>
      <c r="D37" s="144">
        <v>2452.6251000000002</v>
      </c>
      <c r="E37" s="144">
        <v>3249.1378986824393</v>
      </c>
      <c r="F37" s="144">
        <v>5701.7629986824395</v>
      </c>
      <c r="G37" s="148">
        <v>977800.90278198326</v>
      </c>
    </row>
    <row r="38" spans="1:7" x14ac:dyDescent="0.25">
      <c r="A38" s="145">
        <v>45231</v>
      </c>
      <c r="B38" s="146">
        <v>22</v>
      </c>
      <c r="C38" s="147">
        <v>977800.90278198326</v>
      </c>
      <c r="D38" s="144">
        <v>2444.5023000000001</v>
      </c>
      <c r="E38" s="144">
        <v>3257.2607434291458</v>
      </c>
      <c r="F38" s="144">
        <v>5701.7630434291459</v>
      </c>
      <c r="G38" s="148">
        <v>974543.64203855407</v>
      </c>
    </row>
    <row r="39" spans="1:7" x14ac:dyDescent="0.25">
      <c r="A39" s="145">
        <v>45261</v>
      </c>
      <c r="B39" s="146">
        <v>23</v>
      </c>
      <c r="C39" s="147">
        <v>974543.64203855407</v>
      </c>
      <c r="D39" s="144">
        <v>2436.3591000000001</v>
      </c>
      <c r="E39" s="144">
        <v>3265.4038952877186</v>
      </c>
      <c r="F39" s="144">
        <v>5701.7629952877187</v>
      </c>
      <c r="G39" s="148">
        <v>971278.2381432663</v>
      </c>
    </row>
    <row r="40" spans="1:7" x14ac:dyDescent="0.25">
      <c r="A40" s="145">
        <v>45292</v>
      </c>
      <c r="B40" s="146">
        <v>24</v>
      </c>
      <c r="C40" s="147">
        <v>971278.2381432663</v>
      </c>
      <c r="D40" s="144">
        <v>2428.1956</v>
      </c>
      <c r="E40" s="144">
        <v>3273.5674050259377</v>
      </c>
      <c r="F40" s="144">
        <v>5701.7630050259377</v>
      </c>
      <c r="G40" s="148">
        <v>968004.67073824035</v>
      </c>
    </row>
    <row r="41" spans="1:7" x14ac:dyDescent="0.25">
      <c r="A41" s="145">
        <v>45323</v>
      </c>
      <c r="B41" s="146">
        <v>25</v>
      </c>
      <c r="C41" s="147">
        <v>968004.67073824035</v>
      </c>
      <c r="D41" s="144">
        <v>2420.0117</v>
      </c>
      <c r="E41" s="144">
        <v>3281.7513235385022</v>
      </c>
      <c r="F41" s="144">
        <v>5701.7630235385022</v>
      </c>
      <c r="G41" s="148">
        <v>964722.91941470187</v>
      </c>
    </row>
    <row r="42" spans="1:7" x14ac:dyDescent="0.25">
      <c r="A42" s="145">
        <v>45352</v>
      </c>
      <c r="B42" s="146">
        <v>26</v>
      </c>
      <c r="C42" s="147">
        <v>964722.91941470187</v>
      </c>
      <c r="D42" s="144">
        <v>2411.8072999999999</v>
      </c>
      <c r="E42" s="144">
        <v>3289.9557018473488</v>
      </c>
      <c r="F42" s="144">
        <v>5701.7630018473483</v>
      </c>
      <c r="G42" s="148">
        <v>961432.96371285454</v>
      </c>
    </row>
    <row r="43" spans="1:7" x14ac:dyDescent="0.25">
      <c r="A43" s="145">
        <v>45383</v>
      </c>
      <c r="B43" s="146">
        <v>27</v>
      </c>
      <c r="C43" s="147">
        <v>961432.96371285454</v>
      </c>
      <c r="D43" s="144">
        <v>2403.5823999999998</v>
      </c>
      <c r="E43" s="144">
        <v>3298.1805911019674</v>
      </c>
      <c r="F43" s="144">
        <v>5701.7629911019667</v>
      </c>
      <c r="G43" s="148">
        <v>958134.78312175255</v>
      </c>
    </row>
    <row r="44" spans="1:7" x14ac:dyDescent="0.25">
      <c r="A44" s="145">
        <v>45413</v>
      </c>
      <c r="B44" s="146">
        <v>28</v>
      </c>
      <c r="C44" s="147">
        <v>958134.78312175255</v>
      </c>
      <c r="D44" s="144">
        <v>2395.337</v>
      </c>
      <c r="E44" s="144">
        <v>3306.426042579722</v>
      </c>
      <c r="F44" s="144">
        <v>5701.7630425797215</v>
      </c>
      <c r="G44" s="148">
        <v>954828.35707917286</v>
      </c>
    </row>
    <row r="45" spans="1:7" x14ac:dyDescent="0.25">
      <c r="A45" s="145">
        <v>45444</v>
      </c>
      <c r="B45" s="146">
        <v>29</v>
      </c>
      <c r="C45" s="147">
        <v>954828.35707917286</v>
      </c>
      <c r="D45" s="144">
        <v>2387.0709000000002</v>
      </c>
      <c r="E45" s="144">
        <v>3314.6921076861718</v>
      </c>
      <c r="F45" s="144">
        <v>5701.7630076861715</v>
      </c>
      <c r="G45" s="148">
        <v>951513.66497148667</v>
      </c>
    </row>
    <row r="46" spans="1:7" x14ac:dyDescent="0.25">
      <c r="A46" s="145">
        <v>45474</v>
      </c>
      <c r="B46" s="146">
        <v>30</v>
      </c>
      <c r="C46" s="147">
        <v>951513.66497148667</v>
      </c>
      <c r="D46" s="144">
        <v>2378.7842000000001</v>
      </c>
      <c r="E46" s="144">
        <v>3322.9788379553866</v>
      </c>
      <c r="F46" s="144">
        <v>5701.7630379553866</v>
      </c>
      <c r="G46" s="148">
        <v>948190.68613353127</v>
      </c>
    </row>
    <row r="47" spans="1:7" x14ac:dyDescent="0.25">
      <c r="A47" s="145">
        <v>45505</v>
      </c>
      <c r="B47" s="146">
        <v>31</v>
      </c>
      <c r="C47" s="147">
        <v>948190.68613353127</v>
      </c>
      <c r="D47" s="144">
        <v>2370.4767000000002</v>
      </c>
      <c r="E47" s="144">
        <v>3331.2862850502752</v>
      </c>
      <c r="F47" s="144">
        <v>5701.7629850502753</v>
      </c>
      <c r="G47" s="148">
        <v>944859.39984848094</v>
      </c>
    </row>
    <row r="48" spans="1:7" x14ac:dyDescent="0.25">
      <c r="A48" s="145">
        <v>45536</v>
      </c>
      <c r="B48" s="146">
        <v>32</v>
      </c>
      <c r="C48" s="147">
        <v>944859.39984848094</v>
      </c>
      <c r="D48" s="144">
        <v>2362.1484999999998</v>
      </c>
      <c r="E48" s="144">
        <v>3339.6145007629011</v>
      </c>
      <c r="F48" s="144">
        <v>5701.7630007629014</v>
      </c>
      <c r="G48" s="148">
        <v>941519.78534771805</v>
      </c>
    </row>
    <row r="49" spans="1:7" x14ac:dyDescent="0.25">
      <c r="A49" s="145">
        <v>45566</v>
      </c>
      <c r="B49" s="146">
        <v>33</v>
      </c>
      <c r="C49" s="147">
        <v>941519.78534771805</v>
      </c>
      <c r="D49" s="144">
        <v>2353.7995000000001</v>
      </c>
      <c r="E49" s="144">
        <v>3347.9635370148085</v>
      </c>
      <c r="F49" s="144">
        <v>5701.763037014809</v>
      </c>
      <c r="G49" s="148">
        <v>938171.82181070326</v>
      </c>
    </row>
    <row r="50" spans="1:7" x14ac:dyDescent="0.25">
      <c r="A50" s="145">
        <v>45597</v>
      </c>
      <c r="B50" s="146">
        <v>34</v>
      </c>
      <c r="C50" s="147">
        <v>938171.82181070326</v>
      </c>
      <c r="D50" s="144">
        <v>2345.4295999999999</v>
      </c>
      <c r="E50" s="144">
        <v>3356.3334458573449</v>
      </c>
      <c r="F50" s="144">
        <v>5701.7630458573449</v>
      </c>
      <c r="G50" s="148">
        <v>934815.48836484586</v>
      </c>
    </row>
    <row r="51" spans="1:7" x14ac:dyDescent="0.25">
      <c r="A51" s="145">
        <v>45627</v>
      </c>
      <c r="B51" s="146">
        <v>35</v>
      </c>
      <c r="C51" s="147">
        <v>934815.48836484586</v>
      </c>
      <c r="D51" s="144">
        <v>2337.0387000000001</v>
      </c>
      <c r="E51" s="144">
        <v>3364.7242794719887</v>
      </c>
      <c r="F51" s="144">
        <v>5701.7629794719887</v>
      </c>
      <c r="G51" s="148">
        <v>931450.76408537384</v>
      </c>
    </row>
    <row r="52" spans="1:7" x14ac:dyDescent="0.25">
      <c r="A52" s="145">
        <v>45658</v>
      </c>
      <c r="B52" s="146">
        <v>36</v>
      </c>
      <c r="C52" s="147">
        <v>931450.76408537384</v>
      </c>
      <c r="D52" s="144">
        <v>2328.6269000000002</v>
      </c>
      <c r="E52" s="144">
        <v>3373.1360901706685</v>
      </c>
      <c r="F52" s="144">
        <v>5701.7629901706687</v>
      </c>
      <c r="G52" s="148">
        <v>928077.62799520313</v>
      </c>
    </row>
    <row r="53" spans="1:7" x14ac:dyDescent="0.25">
      <c r="A53" s="145">
        <v>45689</v>
      </c>
      <c r="B53" s="146">
        <v>37</v>
      </c>
      <c r="C53" s="147">
        <v>928077.62799520313</v>
      </c>
      <c r="D53" s="144">
        <v>2320.1941000000002</v>
      </c>
      <c r="E53" s="144">
        <v>3381.5689303960953</v>
      </c>
      <c r="F53" s="144">
        <v>5701.7630303960959</v>
      </c>
      <c r="G53" s="148">
        <v>924696.05906480702</v>
      </c>
    </row>
    <row r="54" spans="1:7" x14ac:dyDescent="0.25">
      <c r="A54" s="145">
        <v>45717</v>
      </c>
      <c r="B54" s="146">
        <v>38</v>
      </c>
      <c r="C54" s="147">
        <v>924696.05906480702</v>
      </c>
      <c r="D54" s="144">
        <v>2311.7401</v>
      </c>
      <c r="E54" s="144">
        <v>3390.0228527220852</v>
      </c>
      <c r="F54" s="144">
        <v>5701.7629527220852</v>
      </c>
      <c r="G54" s="148">
        <v>921306.03621208493</v>
      </c>
    </row>
    <row r="55" spans="1:7" x14ac:dyDescent="0.25">
      <c r="A55" s="145">
        <v>45748</v>
      </c>
      <c r="B55" s="146">
        <v>39</v>
      </c>
      <c r="C55" s="147">
        <v>921306.03621208493</v>
      </c>
      <c r="D55" s="144">
        <v>2303.2651000000001</v>
      </c>
      <c r="E55" s="144">
        <v>3398.4979098538911</v>
      </c>
      <c r="F55" s="144">
        <v>5701.7630098538912</v>
      </c>
      <c r="G55" s="148">
        <v>917907.538302231</v>
      </c>
    </row>
    <row r="56" spans="1:7" x14ac:dyDescent="0.25">
      <c r="A56" s="145">
        <v>45778</v>
      </c>
      <c r="B56" s="146">
        <v>40</v>
      </c>
      <c r="C56" s="147">
        <v>917907.538302231</v>
      </c>
      <c r="D56" s="144">
        <v>2294.7687999999998</v>
      </c>
      <c r="E56" s="144">
        <v>3406.9941546285254</v>
      </c>
      <c r="F56" s="144">
        <v>5701.7629546285252</v>
      </c>
      <c r="G56" s="148">
        <v>914500.54414760252</v>
      </c>
    </row>
    <row r="57" spans="1:7" x14ac:dyDescent="0.25">
      <c r="A57" s="145">
        <v>45809</v>
      </c>
      <c r="B57" s="146">
        <v>41</v>
      </c>
      <c r="C57" s="147">
        <v>914500.54414760252</v>
      </c>
      <c r="D57" s="144">
        <v>2286.2514000000001</v>
      </c>
      <c r="E57" s="144">
        <v>3415.5116400150969</v>
      </c>
      <c r="F57" s="144">
        <v>5701.7630400150974</v>
      </c>
      <c r="G57" s="148">
        <v>911085.03250758746</v>
      </c>
    </row>
    <row r="58" spans="1:7" x14ac:dyDescent="0.25">
      <c r="A58" s="145">
        <v>45839</v>
      </c>
      <c r="B58" s="146">
        <v>42</v>
      </c>
      <c r="C58" s="147">
        <v>911085.03250758746</v>
      </c>
      <c r="D58" s="144">
        <v>2277.7125999999998</v>
      </c>
      <c r="E58" s="144">
        <v>3424.0504191151349</v>
      </c>
      <c r="F58" s="144">
        <v>5701.7630191151347</v>
      </c>
      <c r="G58" s="148">
        <v>907660.98208847234</v>
      </c>
    </row>
    <row r="59" spans="1:7" x14ac:dyDescent="0.25">
      <c r="A59" s="145">
        <v>45870</v>
      </c>
      <c r="B59" s="146">
        <v>43</v>
      </c>
      <c r="C59" s="147">
        <v>907660.98208847234</v>
      </c>
      <c r="D59" s="144">
        <v>2269.1525000000001</v>
      </c>
      <c r="E59" s="144">
        <v>3432.6105451629223</v>
      </c>
      <c r="F59" s="144">
        <v>5701.7630451629229</v>
      </c>
      <c r="G59" s="148">
        <v>904228.37154330942</v>
      </c>
    </row>
    <row r="60" spans="1:7" x14ac:dyDescent="0.25">
      <c r="A60" s="145">
        <v>45901</v>
      </c>
      <c r="B60" s="146">
        <v>44</v>
      </c>
      <c r="C60" s="147">
        <v>904228.37154330942</v>
      </c>
      <c r="D60" s="144">
        <v>2260.5709000000002</v>
      </c>
      <c r="E60" s="144">
        <v>3441.1920715258293</v>
      </c>
      <c r="F60" s="144">
        <v>5701.7629715258299</v>
      </c>
      <c r="G60" s="148">
        <v>900787.17947178357</v>
      </c>
    </row>
    <row r="61" spans="1:7" x14ac:dyDescent="0.25">
      <c r="A61" s="145">
        <v>45931</v>
      </c>
      <c r="B61" s="146">
        <v>45</v>
      </c>
      <c r="C61" s="147">
        <v>900787.17947178357</v>
      </c>
      <c r="D61" s="144">
        <v>2251.9679000000001</v>
      </c>
      <c r="E61" s="144">
        <v>3449.7950517046443</v>
      </c>
      <c r="F61" s="144">
        <v>5701.7629517046444</v>
      </c>
      <c r="G61" s="148">
        <v>897337.38442007895</v>
      </c>
    </row>
    <row r="62" spans="1:7" x14ac:dyDescent="0.25">
      <c r="A62" s="145">
        <v>45962</v>
      </c>
      <c r="B62" s="146">
        <v>46</v>
      </c>
      <c r="C62" s="147">
        <v>897337.38442007895</v>
      </c>
      <c r="D62" s="144">
        <v>2243.3434999999999</v>
      </c>
      <c r="E62" s="144">
        <v>3458.4195393339055</v>
      </c>
      <c r="F62" s="144">
        <v>5701.7630393339059</v>
      </c>
      <c r="G62" s="148">
        <v>893878.96488074504</v>
      </c>
    </row>
    <row r="63" spans="1:7" x14ac:dyDescent="0.25">
      <c r="A63" s="145">
        <v>45992</v>
      </c>
      <c r="B63" s="146">
        <v>47</v>
      </c>
      <c r="C63" s="147">
        <v>893878.96488074504</v>
      </c>
      <c r="D63" s="144">
        <v>2234.6974</v>
      </c>
      <c r="E63" s="144">
        <v>3467.0655881822408</v>
      </c>
      <c r="F63" s="144">
        <v>5701.7629881822413</v>
      </c>
      <c r="G63" s="148">
        <v>890411.89929256286</v>
      </c>
    </row>
    <row r="64" spans="1:7" x14ac:dyDescent="0.25">
      <c r="A64" s="145">
        <v>46023</v>
      </c>
      <c r="B64" s="146">
        <v>48</v>
      </c>
      <c r="C64" s="147">
        <v>890411.89929256286</v>
      </c>
      <c r="D64" s="144">
        <v>2226.0297</v>
      </c>
      <c r="E64" s="144">
        <v>3475.733252152696</v>
      </c>
      <c r="F64" s="144">
        <v>5701.762952152696</v>
      </c>
      <c r="G64" s="148">
        <v>886936.16604041017</v>
      </c>
    </row>
    <row r="65" spans="1:7" x14ac:dyDescent="0.25">
      <c r="A65" s="145">
        <v>46054</v>
      </c>
      <c r="B65" s="146">
        <v>49</v>
      </c>
      <c r="C65" s="147">
        <v>886936.16604041017</v>
      </c>
      <c r="D65" s="144">
        <v>2217.3404</v>
      </c>
      <c r="E65" s="144">
        <v>3484.4225852830778</v>
      </c>
      <c r="F65" s="144">
        <v>5701.7629852830778</v>
      </c>
      <c r="G65" s="148">
        <v>883451.74345512711</v>
      </c>
    </row>
    <row r="66" spans="1:7" x14ac:dyDescent="0.25">
      <c r="A66" s="145">
        <v>46082</v>
      </c>
      <c r="B66" s="146">
        <v>50</v>
      </c>
      <c r="C66" s="147">
        <v>883451.74345512711</v>
      </c>
      <c r="D66" s="144">
        <v>2208.6293999999998</v>
      </c>
      <c r="E66" s="144">
        <v>3493.1336417462858</v>
      </c>
      <c r="F66" s="144">
        <v>5701.763041746286</v>
      </c>
      <c r="G66" s="148">
        <v>879958.60981338087</v>
      </c>
    </row>
    <row r="67" spans="1:7" x14ac:dyDescent="0.25">
      <c r="A67" s="145">
        <v>46113</v>
      </c>
      <c r="B67" s="146">
        <v>51</v>
      </c>
      <c r="C67" s="147">
        <v>879958.60981338087</v>
      </c>
      <c r="D67" s="144">
        <v>2199.8964999999998</v>
      </c>
      <c r="E67" s="144">
        <v>3501.8664758506511</v>
      </c>
      <c r="F67" s="144">
        <v>5701.7629758506509</v>
      </c>
      <c r="G67" s="148">
        <v>876456.74333753018</v>
      </c>
    </row>
    <row r="68" spans="1:7" x14ac:dyDescent="0.25">
      <c r="A68" s="145">
        <v>46143</v>
      </c>
      <c r="B68" s="146">
        <v>52</v>
      </c>
      <c r="C68" s="147">
        <v>876456.74333753018</v>
      </c>
      <c r="D68" s="144">
        <v>2191.1419000000001</v>
      </c>
      <c r="E68" s="144">
        <v>3510.6211420402783</v>
      </c>
      <c r="F68" s="144">
        <v>5701.7630420402784</v>
      </c>
      <c r="G68" s="148">
        <v>872946.12219548994</v>
      </c>
    </row>
    <row r="69" spans="1:7" x14ac:dyDescent="0.25">
      <c r="A69" s="145">
        <v>46174</v>
      </c>
      <c r="B69" s="146">
        <v>53</v>
      </c>
      <c r="C69" s="147">
        <v>872946.12219548994</v>
      </c>
      <c r="D69" s="144">
        <v>2182.3652999999999</v>
      </c>
      <c r="E69" s="144">
        <v>3519.3976948953787</v>
      </c>
      <c r="F69" s="144">
        <v>5701.7629948953781</v>
      </c>
      <c r="G69" s="148">
        <v>869426.72450059454</v>
      </c>
    </row>
    <row r="70" spans="1:7" x14ac:dyDescent="0.25">
      <c r="A70" s="145">
        <v>46204</v>
      </c>
      <c r="B70" s="146">
        <v>54</v>
      </c>
      <c r="C70" s="147">
        <v>869426.72450059454</v>
      </c>
      <c r="D70" s="144">
        <v>2173.5668000000001</v>
      </c>
      <c r="E70" s="144">
        <v>3528.1961891326168</v>
      </c>
      <c r="F70" s="144">
        <v>5701.7629891326169</v>
      </c>
      <c r="G70" s="148">
        <v>865898.52831146191</v>
      </c>
    </row>
    <row r="71" spans="1:7" x14ac:dyDescent="0.25">
      <c r="A71" s="145">
        <v>46235</v>
      </c>
      <c r="B71" s="146">
        <v>55</v>
      </c>
      <c r="C71" s="147">
        <v>865898.52831146191</v>
      </c>
      <c r="D71" s="144">
        <v>2164.7462999999998</v>
      </c>
      <c r="E71" s="144">
        <v>3537.0166796054486</v>
      </c>
      <c r="F71" s="144">
        <v>5701.762979605448</v>
      </c>
      <c r="G71" s="148">
        <v>862361.51163185644</v>
      </c>
    </row>
    <row r="72" spans="1:7" x14ac:dyDescent="0.25">
      <c r="A72" s="145">
        <v>46266</v>
      </c>
      <c r="B72" s="146">
        <v>56</v>
      </c>
      <c r="C72" s="147">
        <v>862361.51163185644</v>
      </c>
      <c r="D72" s="144">
        <v>2155.9038</v>
      </c>
      <c r="E72" s="144">
        <v>3545.8592213044626</v>
      </c>
      <c r="F72" s="144">
        <v>5701.7630213044631</v>
      </c>
      <c r="G72" s="148">
        <v>858815.65241055202</v>
      </c>
    </row>
    <row r="73" spans="1:7" x14ac:dyDescent="0.25">
      <c r="A73" s="145">
        <v>46296</v>
      </c>
      <c r="B73" s="146">
        <v>57</v>
      </c>
      <c r="C73" s="147">
        <v>858815.65241055202</v>
      </c>
      <c r="D73" s="144">
        <v>2147.0391</v>
      </c>
      <c r="E73" s="144">
        <v>3554.7238693577233</v>
      </c>
      <c r="F73" s="144">
        <v>5701.7629693577237</v>
      </c>
      <c r="G73" s="148">
        <v>855260.9285411943</v>
      </c>
    </row>
    <row r="74" spans="1:7" x14ac:dyDescent="0.25">
      <c r="A74" s="145">
        <v>46327</v>
      </c>
      <c r="B74" s="146">
        <v>58</v>
      </c>
      <c r="C74" s="147">
        <v>855260.9285411943</v>
      </c>
      <c r="D74" s="144">
        <v>2138.1523000000002</v>
      </c>
      <c r="E74" s="144">
        <v>3563.6106790311173</v>
      </c>
      <c r="F74" s="144">
        <v>5701.7629790311175</v>
      </c>
      <c r="G74" s="148">
        <v>851697.31786216318</v>
      </c>
    </row>
    <row r="75" spans="1:7" x14ac:dyDescent="0.25">
      <c r="A75" s="145">
        <v>46357</v>
      </c>
      <c r="B75" s="146">
        <v>59</v>
      </c>
      <c r="C75" s="147">
        <v>851697.31786216318</v>
      </c>
      <c r="D75" s="144">
        <v>2129.2433000000001</v>
      </c>
      <c r="E75" s="144">
        <v>3572.5197057286955</v>
      </c>
      <c r="F75" s="144">
        <v>5701.7630057286951</v>
      </c>
      <c r="G75" s="148">
        <v>848124.79815643444</v>
      </c>
    </row>
    <row r="76" spans="1:7" x14ac:dyDescent="0.25">
      <c r="A76" s="145">
        <v>46388</v>
      </c>
      <c r="B76" s="146">
        <v>60</v>
      </c>
      <c r="C76" s="147">
        <v>848124.79815643444</v>
      </c>
      <c r="D76" s="144">
        <v>2120.3119999999999</v>
      </c>
      <c r="E76" s="144">
        <v>3581.4510049930168</v>
      </c>
      <c r="F76" s="144">
        <v>5701.7630049930167</v>
      </c>
      <c r="G76" s="148">
        <v>844543.34715144138</v>
      </c>
    </row>
    <row r="77" spans="1:7" x14ac:dyDescent="0.25">
      <c r="A77" s="145">
        <v>46419</v>
      </c>
      <c r="B77" s="146">
        <v>61</v>
      </c>
      <c r="C77" s="147">
        <v>844543.34715144138</v>
      </c>
      <c r="D77" s="144">
        <v>2111.3584000000001</v>
      </c>
      <c r="E77" s="144">
        <v>3590.4046325054996</v>
      </c>
      <c r="F77" s="144">
        <v>5701.7630325054997</v>
      </c>
      <c r="G77" s="148">
        <v>840952.94251893589</v>
      </c>
    </row>
    <row r="78" spans="1:7" x14ac:dyDescent="0.25">
      <c r="A78" s="145">
        <v>46447</v>
      </c>
      <c r="B78" s="146">
        <v>62</v>
      </c>
      <c r="C78" s="147">
        <v>840952.94251893589</v>
      </c>
      <c r="D78" s="144">
        <v>2102.3824</v>
      </c>
      <c r="E78" s="144">
        <v>3599.3806440867634</v>
      </c>
      <c r="F78" s="144">
        <v>5701.7630440867633</v>
      </c>
      <c r="G78" s="148">
        <v>837353.56187484914</v>
      </c>
    </row>
    <row r="79" spans="1:7" x14ac:dyDescent="0.25">
      <c r="A79" s="145">
        <v>46478</v>
      </c>
      <c r="B79" s="146">
        <v>63</v>
      </c>
      <c r="C79" s="147">
        <v>837353.56187484914</v>
      </c>
      <c r="D79" s="144">
        <v>2093.3838999999998</v>
      </c>
      <c r="E79" s="144">
        <v>3608.379095696981</v>
      </c>
      <c r="F79" s="144">
        <v>5701.7629956969813</v>
      </c>
      <c r="G79" s="148">
        <v>833745.18277915218</v>
      </c>
    </row>
    <row r="80" spans="1:7" x14ac:dyDescent="0.25">
      <c r="A80" s="145">
        <v>46508</v>
      </c>
      <c r="B80" s="146">
        <v>64</v>
      </c>
      <c r="C80" s="147">
        <v>833745.18277915218</v>
      </c>
      <c r="D80" s="144">
        <v>2084.3629999999998</v>
      </c>
      <c r="E80" s="144">
        <v>3617.4000434362233</v>
      </c>
      <c r="F80" s="144">
        <v>5701.7630434362236</v>
      </c>
      <c r="G80" s="148">
        <v>830127.78273571597</v>
      </c>
    </row>
    <row r="81" spans="1:7" x14ac:dyDescent="0.25">
      <c r="A81" s="145">
        <v>46539</v>
      </c>
      <c r="B81" s="146">
        <v>65</v>
      </c>
      <c r="C81" s="147">
        <v>830127.78273571597</v>
      </c>
      <c r="D81" s="144">
        <v>2075.3195000000001</v>
      </c>
      <c r="E81" s="144">
        <v>3626.4435435448136</v>
      </c>
      <c r="F81" s="144">
        <v>5701.7630435448136</v>
      </c>
      <c r="G81" s="148">
        <v>826501.33919217112</v>
      </c>
    </row>
    <row r="82" spans="1:7" x14ac:dyDescent="0.25">
      <c r="A82" s="145">
        <v>46569</v>
      </c>
      <c r="B82" s="146">
        <v>66</v>
      </c>
      <c r="C82" s="147">
        <v>826501.33919217112</v>
      </c>
      <c r="D82" s="144">
        <v>2066.2532999999999</v>
      </c>
      <c r="E82" s="144">
        <v>3635.5096524036758</v>
      </c>
      <c r="F82" s="144">
        <v>5701.7629524036756</v>
      </c>
      <c r="G82" s="148">
        <v>822865.82953976747</v>
      </c>
    </row>
    <row r="83" spans="1:7" x14ac:dyDescent="0.25">
      <c r="A83" s="145">
        <v>46600</v>
      </c>
      <c r="B83" s="146">
        <v>67</v>
      </c>
      <c r="C83" s="147">
        <v>822865.82953976747</v>
      </c>
      <c r="D83" s="144">
        <v>2057.1646000000001</v>
      </c>
      <c r="E83" s="144">
        <v>3644.5984265346851</v>
      </c>
      <c r="F83" s="144">
        <v>5701.7630265346852</v>
      </c>
      <c r="G83" s="148">
        <v>819221.23111323279</v>
      </c>
    </row>
    <row r="84" spans="1:7" x14ac:dyDescent="0.25">
      <c r="A84" s="145">
        <v>46631</v>
      </c>
      <c r="B84" s="146">
        <v>68</v>
      </c>
      <c r="C84" s="147">
        <v>819221.23111323279</v>
      </c>
      <c r="D84" s="144">
        <v>2048.0531000000001</v>
      </c>
      <c r="E84" s="144">
        <v>3653.7099226010218</v>
      </c>
      <c r="F84" s="144">
        <v>5701.7630226010224</v>
      </c>
      <c r="G84" s="148">
        <v>815567.52119063179</v>
      </c>
    </row>
    <row r="85" spans="1:7" x14ac:dyDescent="0.25">
      <c r="A85" s="145">
        <v>46661</v>
      </c>
      <c r="B85" s="146">
        <v>69</v>
      </c>
      <c r="C85" s="147">
        <v>815567.52119063179</v>
      </c>
      <c r="D85" s="144">
        <v>2038.9187999999999</v>
      </c>
      <c r="E85" s="144">
        <v>3662.844197407524</v>
      </c>
      <c r="F85" s="144">
        <v>5701.7629974075244</v>
      </c>
      <c r="G85" s="148">
        <v>811904.6769932243</v>
      </c>
    </row>
    <row r="86" spans="1:7" x14ac:dyDescent="0.25">
      <c r="A86" s="145">
        <v>46692</v>
      </c>
      <c r="B86" s="146">
        <v>70</v>
      </c>
      <c r="C86" s="147">
        <v>811904.6769932243</v>
      </c>
      <c r="D86" s="144">
        <v>2029.7617</v>
      </c>
      <c r="E86" s="144">
        <v>3672.0013079010423</v>
      </c>
      <c r="F86" s="144">
        <v>5701.7630079010423</v>
      </c>
      <c r="G86" s="148">
        <v>808232.67568532331</v>
      </c>
    </row>
    <row r="87" spans="1:7" x14ac:dyDescent="0.25">
      <c r="A87" s="145">
        <v>46722</v>
      </c>
      <c r="B87" s="146">
        <v>71</v>
      </c>
      <c r="C87" s="147">
        <v>808232.67568532331</v>
      </c>
      <c r="D87" s="144">
        <v>2020.5817</v>
      </c>
      <c r="E87" s="144">
        <v>3681.1813111707952</v>
      </c>
      <c r="F87" s="144">
        <v>5701.7630111707949</v>
      </c>
      <c r="G87" s="148">
        <v>804551.49437415251</v>
      </c>
    </row>
    <row r="88" spans="1:7" x14ac:dyDescent="0.25">
      <c r="A88" s="145">
        <v>46753</v>
      </c>
      <c r="B88" s="146">
        <v>72</v>
      </c>
      <c r="C88" s="147">
        <v>804551.49437415251</v>
      </c>
      <c r="D88" s="144">
        <v>2011.3787</v>
      </c>
      <c r="E88" s="144">
        <v>3690.3842644487222</v>
      </c>
      <c r="F88" s="144">
        <v>5701.7629644487224</v>
      </c>
      <c r="G88" s="148">
        <v>800861.11010970373</v>
      </c>
    </row>
    <row r="89" spans="1:7" x14ac:dyDescent="0.25">
      <c r="A89" s="145">
        <v>46784</v>
      </c>
      <c r="B89" s="146">
        <v>73</v>
      </c>
      <c r="C89" s="147">
        <v>800861.11010970373</v>
      </c>
      <c r="D89" s="144">
        <v>2002.1528000000001</v>
      </c>
      <c r="E89" s="144">
        <v>3699.6102251098446</v>
      </c>
      <c r="F89" s="144">
        <v>5701.7630251098444</v>
      </c>
      <c r="G89" s="148">
        <v>797161.49988459388</v>
      </c>
    </row>
    <row r="90" spans="1:7" x14ac:dyDescent="0.25">
      <c r="A90" s="145">
        <v>46813</v>
      </c>
      <c r="B90" s="146">
        <v>74</v>
      </c>
      <c r="C90" s="147">
        <v>797161.49988459388</v>
      </c>
      <c r="D90" s="144">
        <v>1992.9037000000001</v>
      </c>
      <c r="E90" s="144">
        <v>3708.8592506726191</v>
      </c>
      <c r="F90" s="144">
        <v>5701.7629506726189</v>
      </c>
      <c r="G90" s="148">
        <v>793452.64063392126</v>
      </c>
    </row>
    <row r="91" spans="1:7" x14ac:dyDescent="0.25">
      <c r="A91" s="145">
        <v>46844</v>
      </c>
      <c r="B91" s="146">
        <v>75</v>
      </c>
      <c r="C91" s="147">
        <v>793452.64063392126</v>
      </c>
      <c r="D91" s="144">
        <v>1983.6315999999999</v>
      </c>
      <c r="E91" s="144">
        <v>3718.1313987993003</v>
      </c>
      <c r="F91" s="144">
        <v>5701.7629987993005</v>
      </c>
      <c r="G91" s="148">
        <v>789734.50923512201</v>
      </c>
    </row>
    <row r="92" spans="1:7" x14ac:dyDescent="0.25">
      <c r="A92" s="145">
        <v>46874</v>
      </c>
      <c r="B92" s="146">
        <v>76</v>
      </c>
      <c r="C92" s="147">
        <v>789734.50923512201</v>
      </c>
      <c r="D92" s="144">
        <v>1974.3362999999999</v>
      </c>
      <c r="E92" s="144">
        <v>3727.4267272962984</v>
      </c>
      <c r="F92" s="144">
        <v>5701.7630272962979</v>
      </c>
      <c r="G92" s="148">
        <v>786007.08250782569</v>
      </c>
    </row>
    <row r="93" spans="1:7" x14ac:dyDescent="0.25">
      <c r="A93" s="145">
        <v>46905</v>
      </c>
      <c r="B93" s="146">
        <v>77</v>
      </c>
      <c r="C93" s="147">
        <v>786007.08250782569</v>
      </c>
      <c r="D93" s="144">
        <v>1965.0177000000001</v>
      </c>
      <c r="E93" s="144">
        <v>3736.7452941145393</v>
      </c>
      <c r="F93" s="144">
        <v>5701.7629941145397</v>
      </c>
      <c r="G93" s="148">
        <v>782270.33721371111</v>
      </c>
    </row>
    <row r="94" spans="1:7" x14ac:dyDescent="0.25">
      <c r="A94" s="145">
        <v>46935</v>
      </c>
      <c r="B94" s="146">
        <v>78</v>
      </c>
      <c r="C94" s="147">
        <v>782270.33721371111</v>
      </c>
      <c r="D94" s="144">
        <v>1955.6758</v>
      </c>
      <c r="E94" s="144">
        <v>3746.0871573498257</v>
      </c>
      <c r="F94" s="144">
        <v>5701.7629573498252</v>
      </c>
      <c r="G94" s="148">
        <v>778524.25005636131</v>
      </c>
    </row>
    <row r="95" spans="1:7" x14ac:dyDescent="0.25">
      <c r="A95" s="145">
        <v>46966</v>
      </c>
      <c r="B95" s="146">
        <v>79</v>
      </c>
      <c r="C95" s="147">
        <v>778524.25005636131</v>
      </c>
      <c r="D95" s="144">
        <v>1946.3106</v>
      </c>
      <c r="E95" s="144">
        <v>3755.4523752432001</v>
      </c>
      <c r="F95" s="144">
        <v>5701.7629752432003</v>
      </c>
      <c r="G95" s="148">
        <v>774768.79768111813</v>
      </c>
    </row>
    <row r="96" spans="1:7" x14ac:dyDescent="0.25">
      <c r="A96" s="145">
        <v>46997</v>
      </c>
      <c r="B96" s="146">
        <v>80</v>
      </c>
      <c r="C96" s="147">
        <v>774768.79768111813</v>
      </c>
      <c r="D96" s="144">
        <v>1936.922</v>
      </c>
      <c r="E96" s="144">
        <v>3764.8410061813083</v>
      </c>
      <c r="F96" s="144">
        <v>5701.7630061813088</v>
      </c>
      <c r="G96" s="148">
        <v>771003.95667493681</v>
      </c>
    </row>
    <row r="97" spans="1:7" x14ac:dyDescent="0.25">
      <c r="A97" s="145">
        <v>47027</v>
      </c>
      <c r="B97" s="146">
        <v>81</v>
      </c>
      <c r="C97" s="147">
        <v>771003.95667493681</v>
      </c>
      <c r="D97" s="144">
        <v>1927.5099</v>
      </c>
      <c r="E97" s="144">
        <v>3774.253108696762</v>
      </c>
      <c r="F97" s="144">
        <v>5701.763008696762</v>
      </c>
      <c r="G97" s="148">
        <v>767229.70356624003</v>
      </c>
    </row>
    <row r="98" spans="1:7" x14ac:dyDescent="0.25">
      <c r="A98" s="145">
        <v>47058</v>
      </c>
      <c r="B98" s="146">
        <v>82</v>
      </c>
      <c r="C98" s="147">
        <v>767229.70356624003</v>
      </c>
      <c r="D98" s="144">
        <v>1918.0743</v>
      </c>
      <c r="E98" s="144">
        <v>3783.6887414685034</v>
      </c>
      <c r="F98" s="144">
        <v>5701.7630414685036</v>
      </c>
      <c r="G98" s="148">
        <v>763446.01482477156</v>
      </c>
    </row>
    <row r="99" spans="1:7" x14ac:dyDescent="0.25">
      <c r="A99" s="145">
        <v>47088</v>
      </c>
      <c r="B99" s="146">
        <v>83</v>
      </c>
      <c r="C99" s="147">
        <v>763446.01482477156</v>
      </c>
      <c r="D99" s="144">
        <v>1908.615</v>
      </c>
      <c r="E99" s="144">
        <v>3793.1479633221747</v>
      </c>
      <c r="F99" s="144">
        <v>5701.762963322175</v>
      </c>
      <c r="G99" s="148">
        <v>759652.86686144944</v>
      </c>
    </row>
    <row r="100" spans="1:7" x14ac:dyDescent="0.25">
      <c r="A100" s="145">
        <v>47119</v>
      </c>
      <c r="B100" s="146">
        <v>84</v>
      </c>
      <c r="C100" s="147">
        <v>759652.86686144944</v>
      </c>
      <c r="D100" s="144">
        <v>1899.1322</v>
      </c>
      <c r="E100" s="144">
        <v>3802.6308332304798</v>
      </c>
      <c r="F100" s="144">
        <v>5701.7630332304798</v>
      </c>
      <c r="G100" s="148">
        <v>755850.23602821899</v>
      </c>
    </row>
    <row r="101" spans="1:7" x14ac:dyDescent="0.25">
      <c r="A101" s="145">
        <v>47150</v>
      </c>
      <c r="B101" s="146">
        <v>85</v>
      </c>
      <c r="C101" s="147">
        <v>755850.23602821899</v>
      </c>
      <c r="D101" s="144">
        <v>1889.6256000000001</v>
      </c>
      <c r="E101" s="144">
        <v>3812.1374103135563</v>
      </c>
      <c r="F101" s="144">
        <v>5701.7630103135562</v>
      </c>
      <c r="G101" s="148">
        <v>752038.0986179054</v>
      </c>
    </row>
    <row r="102" spans="1:7" x14ac:dyDescent="0.25">
      <c r="A102" s="145">
        <v>47178</v>
      </c>
      <c r="B102" s="146">
        <v>86</v>
      </c>
      <c r="C102" s="147">
        <v>752038.0986179054</v>
      </c>
      <c r="D102" s="144">
        <v>1880.0952</v>
      </c>
      <c r="E102" s="144">
        <v>3821.6677538393405</v>
      </c>
      <c r="F102" s="144">
        <v>5701.7629538393403</v>
      </c>
      <c r="G102" s="148">
        <v>748216.43086406612</v>
      </c>
    </row>
    <row r="103" spans="1:7" x14ac:dyDescent="0.25">
      <c r="A103" s="145">
        <v>47209</v>
      </c>
      <c r="B103" s="146">
        <v>87</v>
      </c>
      <c r="C103" s="147">
        <v>748216.43086406612</v>
      </c>
      <c r="D103" s="144">
        <v>1870.5410999999999</v>
      </c>
      <c r="E103" s="144">
        <v>3831.2219232239381</v>
      </c>
      <c r="F103" s="144">
        <v>5701.763023223938</v>
      </c>
      <c r="G103" s="148">
        <v>744385.20894084219</v>
      </c>
    </row>
    <row r="104" spans="1:7" x14ac:dyDescent="0.25">
      <c r="A104" s="145">
        <v>47239</v>
      </c>
      <c r="B104" s="146">
        <v>88</v>
      </c>
      <c r="C104" s="147">
        <v>744385.20894084219</v>
      </c>
      <c r="D104" s="144">
        <v>1860.963</v>
      </c>
      <c r="E104" s="144">
        <v>3840.7999780319988</v>
      </c>
      <c r="F104" s="144">
        <v>5701.7629780319985</v>
      </c>
      <c r="G104" s="148">
        <v>740544.40896281018</v>
      </c>
    </row>
    <row r="105" spans="1:7" x14ac:dyDescent="0.25">
      <c r="A105" s="145">
        <v>47270</v>
      </c>
      <c r="B105" s="146">
        <v>89</v>
      </c>
      <c r="C105" s="147">
        <v>740544.40896281018</v>
      </c>
      <c r="D105" s="144">
        <v>1851.3610000000001</v>
      </c>
      <c r="E105" s="144">
        <v>3850.4019779770783</v>
      </c>
      <c r="F105" s="144">
        <v>5701.7629779770787</v>
      </c>
      <c r="G105" s="148">
        <v>736694.00698483305</v>
      </c>
    </row>
    <row r="106" spans="1:7" x14ac:dyDescent="0.25">
      <c r="A106" s="145">
        <v>47300</v>
      </c>
      <c r="B106" s="146">
        <v>90</v>
      </c>
      <c r="C106" s="147">
        <v>736694.00698483305</v>
      </c>
      <c r="D106" s="144">
        <v>1841.7349999999999</v>
      </c>
      <c r="E106" s="144">
        <v>3860.0279829220212</v>
      </c>
      <c r="F106" s="144">
        <v>5701.7629829220214</v>
      </c>
      <c r="G106" s="148">
        <v>732833.97900191101</v>
      </c>
    </row>
    <row r="107" spans="1:7" x14ac:dyDescent="0.25">
      <c r="A107" s="145">
        <v>47331</v>
      </c>
      <c r="B107" s="146">
        <v>91</v>
      </c>
      <c r="C107" s="147">
        <v>732833.97900191101</v>
      </c>
      <c r="D107" s="144">
        <v>1832.0849000000001</v>
      </c>
      <c r="E107" s="144">
        <v>3869.6780528793256</v>
      </c>
      <c r="F107" s="144">
        <v>5701.7629528793259</v>
      </c>
      <c r="G107" s="148">
        <v>728964.30094903172</v>
      </c>
    </row>
    <row r="108" spans="1:7" x14ac:dyDescent="0.25">
      <c r="A108" s="145">
        <v>47362</v>
      </c>
      <c r="B108" s="146">
        <v>92</v>
      </c>
      <c r="C108" s="147">
        <v>728964.30094903172</v>
      </c>
      <c r="D108" s="144">
        <v>1822.4108000000001</v>
      </c>
      <c r="E108" s="144">
        <v>3879.3522480115248</v>
      </c>
      <c r="F108" s="144">
        <v>5701.7630480115249</v>
      </c>
      <c r="G108" s="148">
        <v>725084.94870102021</v>
      </c>
    </row>
    <row r="109" spans="1:7" x14ac:dyDescent="0.25">
      <c r="A109" s="145">
        <v>47392</v>
      </c>
      <c r="B109" s="146">
        <v>93</v>
      </c>
      <c r="C109" s="147">
        <v>725084.94870102021</v>
      </c>
      <c r="D109" s="144">
        <v>1812.7123999999999</v>
      </c>
      <c r="E109" s="144">
        <v>3889.0506286315535</v>
      </c>
      <c r="F109" s="144">
        <v>5701.7630286315534</v>
      </c>
      <c r="G109" s="148">
        <v>721195.89807238861</v>
      </c>
    </row>
    <row r="110" spans="1:7" x14ac:dyDescent="0.25">
      <c r="A110" s="145">
        <v>47423</v>
      </c>
      <c r="B110" s="146">
        <v>94</v>
      </c>
      <c r="C110" s="147">
        <v>721195.89807238861</v>
      </c>
      <c r="D110" s="144">
        <v>1802.9897000000001</v>
      </c>
      <c r="E110" s="144">
        <v>3898.7732552031316</v>
      </c>
      <c r="F110" s="144">
        <v>5701.7629552031322</v>
      </c>
      <c r="G110" s="148">
        <v>717297.12481718545</v>
      </c>
    </row>
    <row r="111" spans="1:7" x14ac:dyDescent="0.25">
      <c r="A111" s="145">
        <v>47453</v>
      </c>
      <c r="B111" s="146">
        <v>95</v>
      </c>
      <c r="C111" s="147">
        <v>717297.12481718545</v>
      </c>
      <c r="D111" s="144">
        <v>1793.2428</v>
      </c>
      <c r="E111" s="144">
        <v>3908.5201883411396</v>
      </c>
      <c r="F111" s="144">
        <v>5701.7629883411391</v>
      </c>
      <c r="G111" s="148">
        <v>713388.6046288443</v>
      </c>
    </row>
    <row r="112" spans="1:7" x14ac:dyDescent="0.25">
      <c r="A112" s="145">
        <v>47484</v>
      </c>
      <c r="B112" s="146">
        <v>96</v>
      </c>
      <c r="C112" s="147">
        <v>713388.6046288443</v>
      </c>
      <c r="D112" s="144">
        <v>1783.4715000000001</v>
      </c>
      <c r="E112" s="144">
        <v>3918.2914888119931</v>
      </c>
      <c r="F112" s="144">
        <v>5701.7629888119936</v>
      </c>
      <c r="G112" s="148">
        <v>709470.31314003235</v>
      </c>
    </row>
    <row r="113" spans="1:7" x14ac:dyDescent="0.25">
      <c r="A113" s="145">
        <v>47515</v>
      </c>
      <c r="B113" s="146">
        <v>97</v>
      </c>
      <c r="C113" s="147">
        <v>709470.31314003235</v>
      </c>
      <c r="D113" s="144">
        <v>1773.6758</v>
      </c>
      <c r="E113" s="144">
        <v>3928.0872175340228</v>
      </c>
      <c r="F113" s="144">
        <v>5701.7630175340228</v>
      </c>
      <c r="G113" s="148">
        <v>705542.22592249827</v>
      </c>
    </row>
    <row r="114" spans="1:7" x14ac:dyDescent="0.25">
      <c r="A114" s="145">
        <v>47543</v>
      </c>
      <c r="B114" s="146">
        <v>98</v>
      </c>
      <c r="C114" s="147">
        <v>705542.22592249827</v>
      </c>
      <c r="D114" s="144">
        <v>1763.8556000000001</v>
      </c>
      <c r="E114" s="144">
        <v>3937.907435577858</v>
      </c>
      <c r="F114" s="144">
        <v>5701.7630355778583</v>
      </c>
      <c r="G114" s="148">
        <v>701604.31848692044</v>
      </c>
    </row>
    <row r="115" spans="1:7" x14ac:dyDescent="0.25">
      <c r="A115" s="145">
        <v>47574</v>
      </c>
      <c r="B115" s="146">
        <v>99</v>
      </c>
      <c r="C115" s="147">
        <v>701604.31848692044</v>
      </c>
      <c r="D115" s="144">
        <v>1754.0108</v>
      </c>
      <c r="E115" s="144">
        <v>3947.7522041668026</v>
      </c>
      <c r="F115" s="144">
        <v>5701.7630041668026</v>
      </c>
      <c r="G115" s="148">
        <v>697656.5662827536</v>
      </c>
    </row>
    <row r="116" spans="1:7" x14ac:dyDescent="0.25">
      <c r="A116" s="145">
        <v>47604</v>
      </c>
      <c r="B116" s="146">
        <v>100</v>
      </c>
      <c r="C116" s="147">
        <v>697656.5662827536</v>
      </c>
      <c r="D116" s="144">
        <v>1744.1414</v>
      </c>
      <c r="E116" s="144">
        <v>3957.6215846772197</v>
      </c>
      <c r="F116" s="144">
        <v>5701.7629846772197</v>
      </c>
      <c r="G116" s="148">
        <v>693698.94469807635</v>
      </c>
    </row>
    <row r="117" spans="1:7" x14ac:dyDescent="0.25">
      <c r="A117" s="145">
        <v>47635</v>
      </c>
      <c r="B117" s="146">
        <v>101</v>
      </c>
      <c r="C117" s="147">
        <v>693698.94469807635</v>
      </c>
      <c r="D117" s="144">
        <v>1734.2474</v>
      </c>
      <c r="E117" s="144">
        <v>3967.5156386389131</v>
      </c>
      <c r="F117" s="144">
        <v>5701.7630386389128</v>
      </c>
      <c r="G117" s="148">
        <v>689731.42905943748</v>
      </c>
    </row>
    <row r="118" spans="1:7" x14ac:dyDescent="0.25">
      <c r="A118" s="145">
        <v>47665</v>
      </c>
      <c r="B118" s="146">
        <v>102</v>
      </c>
      <c r="C118" s="147">
        <v>689731.42905943748</v>
      </c>
      <c r="D118" s="144">
        <v>1724.3286000000001</v>
      </c>
      <c r="E118" s="144">
        <v>3977.4344277355094</v>
      </c>
      <c r="F118" s="144">
        <v>5701.7630277355092</v>
      </c>
      <c r="G118" s="148">
        <v>685753.99463170196</v>
      </c>
    </row>
    <row r="119" spans="1:7" x14ac:dyDescent="0.25">
      <c r="A119" s="145">
        <v>47696</v>
      </c>
      <c r="B119" s="146">
        <v>103</v>
      </c>
      <c r="C119" s="147">
        <v>685753.99463170196</v>
      </c>
      <c r="D119" s="144">
        <v>1714.385</v>
      </c>
      <c r="E119" s="144">
        <v>3987.3780138048492</v>
      </c>
      <c r="F119" s="144">
        <v>5701.7630138048489</v>
      </c>
      <c r="G119" s="148">
        <v>681766.61661789706</v>
      </c>
    </row>
    <row r="120" spans="1:7" x14ac:dyDescent="0.25">
      <c r="A120" s="145">
        <v>47727</v>
      </c>
      <c r="B120" s="146">
        <v>104</v>
      </c>
      <c r="C120" s="147">
        <v>681766.61661789706</v>
      </c>
      <c r="D120" s="144">
        <v>1704.4165</v>
      </c>
      <c r="E120" s="144">
        <v>3997.3464588393608</v>
      </c>
      <c r="F120" s="144">
        <v>5701.7629588393611</v>
      </c>
      <c r="G120" s="148">
        <v>677769.27015905769</v>
      </c>
    </row>
    <row r="121" spans="1:7" x14ac:dyDescent="0.25">
      <c r="A121" s="145">
        <v>47757</v>
      </c>
      <c r="B121" s="146">
        <v>105</v>
      </c>
      <c r="C121" s="147">
        <v>677769.27015905769</v>
      </c>
      <c r="D121" s="144">
        <v>1694.4232</v>
      </c>
      <c r="E121" s="144">
        <v>4007.3398249864595</v>
      </c>
      <c r="F121" s="144">
        <v>5701.7630249864596</v>
      </c>
      <c r="G121" s="148">
        <v>673761.93033407128</v>
      </c>
    </row>
    <row r="122" spans="1:7" x14ac:dyDescent="0.25">
      <c r="A122" s="145">
        <v>47788</v>
      </c>
      <c r="B122" s="146">
        <v>106</v>
      </c>
      <c r="C122" s="147">
        <v>673761.93033407128</v>
      </c>
      <c r="D122" s="144">
        <v>1684.4048</v>
      </c>
      <c r="E122" s="144">
        <v>4017.358174548925</v>
      </c>
      <c r="F122" s="144">
        <v>5701.7629745489248</v>
      </c>
      <c r="G122" s="148">
        <v>669744.57215952233</v>
      </c>
    </row>
    <row r="123" spans="1:7" x14ac:dyDescent="0.25">
      <c r="A123" s="145">
        <v>47818</v>
      </c>
      <c r="B123" s="146">
        <v>107</v>
      </c>
      <c r="C123" s="147">
        <v>669744.57215952233</v>
      </c>
      <c r="D123" s="144">
        <v>1674.3614</v>
      </c>
      <c r="E123" s="144">
        <v>4027.4015699852976</v>
      </c>
      <c r="F123" s="144">
        <v>5701.7629699852978</v>
      </c>
      <c r="G123" s="148">
        <v>665717.17058953701</v>
      </c>
    </row>
    <row r="124" spans="1:7" x14ac:dyDescent="0.25">
      <c r="A124" s="145">
        <v>47849</v>
      </c>
      <c r="B124" s="146">
        <v>108</v>
      </c>
      <c r="C124" s="147">
        <v>665717.17058953701</v>
      </c>
      <c r="D124" s="144">
        <v>1664.2928999999999</v>
      </c>
      <c r="E124" s="144">
        <v>4037.4700739102609</v>
      </c>
      <c r="F124" s="144">
        <v>5701.7629739102613</v>
      </c>
      <c r="G124" s="148">
        <v>661679.7005156267</v>
      </c>
    </row>
    <row r="125" spans="1:7" x14ac:dyDescent="0.25">
      <c r="A125" s="145">
        <v>47880</v>
      </c>
      <c r="B125" s="146">
        <v>109</v>
      </c>
      <c r="C125" s="147">
        <v>661679.7005156267</v>
      </c>
      <c r="D125" s="144">
        <v>1654.1993</v>
      </c>
      <c r="E125" s="144">
        <v>4047.5637490950362</v>
      </c>
      <c r="F125" s="144">
        <v>5701.763049095036</v>
      </c>
      <c r="G125" s="148">
        <v>657632.13676653162</v>
      </c>
    </row>
    <row r="126" spans="1:7" x14ac:dyDescent="0.25">
      <c r="A126" s="145">
        <v>47908</v>
      </c>
      <c r="B126" s="146">
        <v>110</v>
      </c>
      <c r="C126" s="147">
        <v>657632.13676653162</v>
      </c>
      <c r="D126" s="144">
        <v>1644.0803000000001</v>
      </c>
      <c r="E126" s="144">
        <v>4057.6826584677742</v>
      </c>
      <c r="F126" s="144">
        <v>5701.7629584677743</v>
      </c>
      <c r="G126" s="148">
        <v>653574.45410806383</v>
      </c>
    </row>
    <row r="127" spans="1:7" x14ac:dyDescent="0.25">
      <c r="A127" s="145">
        <v>47939</v>
      </c>
      <c r="B127" s="146">
        <v>111</v>
      </c>
      <c r="C127" s="147">
        <v>653574.45410806383</v>
      </c>
      <c r="D127" s="144">
        <v>1633.9360999999999</v>
      </c>
      <c r="E127" s="144">
        <v>4067.8268651139433</v>
      </c>
      <c r="F127" s="144">
        <v>5701.7629651139432</v>
      </c>
      <c r="G127" s="148">
        <v>649506.62724294991</v>
      </c>
    </row>
    <row r="128" spans="1:7" x14ac:dyDescent="0.25">
      <c r="A128" s="145">
        <v>47969</v>
      </c>
      <c r="B128" s="146">
        <v>112</v>
      </c>
      <c r="C128" s="147">
        <v>649506.62724294991</v>
      </c>
      <c r="D128" s="144">
        <v>1623.7665999999999</v>
      </c>
      <c r="E128" s="144">
        <v>4077.9964322767287</v>
      </c>
      <c r="F128" s="144">
        <v>5701.7630322767291</v>
      </c>
      <c r="G128" s="148">
        <v>645428.63081067323</v>
      </c>
    </row>
    <row r="129" spans="1:7" x14ac:dyDescent="0.25">
      <c r="A129" s="145">
        <v>48000</v>
      </c>
      <c r="B129" s="146">
        <v>113</v>
      </c>
      <c r="C129" s="147">
        <v>645428.63081067323</v>
      </c>
      <c r="D129" s="144">
        <v>1613.5716</v>
      </c>
      <c r="E129" s="144">
        <v>4088.1914233574203</v>
      </c>
      <c r="F129" s="144">
        <v>5701.76302335742</v>
      </c>
      <c r="G129" s="148">
        <v>641340.43938731577</v>
      </c>
    </row>
    <row r="130" spans="1:7" x14ac:dyDescent="0.25">
      <c r="A130" s="145">
        <v>48030</v>
      </c>
      <c r="B130" s="146">
        <v>114</v>
      </c>
      <c r="C130" s="147">
        <v>641340.43938731577</v>
      </c>
      <c r="D130" s="144">
        <v>1603.3511000000001</v>
      </c>
      <c r="E130" s="144">
        <v>4098.4119019158143</v>
      </c>
      <c r="F130" s="144">
        <v>5701.7630019158141</v>
      </c>
      <c r="G130" s="148">
        <v>637242.02748539997</v>
      </c>
    </row>
    <row r="131" spans="1:7" x14ac:dyDescent="0.25">
      <c r="A131" s="145">
        <v>48061</v>
      </c>
      <c r="B131" s="146">
        <v>115</v>
      </c>
      <c r="C131" s="147">
        <v>637242.02748539997</v>
      </c>
      <c r="D131" s="144">
        <v>1593.1051</v>
      </c>
      <c r="E131" s="144">
        <v>4108.6579316706038</v>
      </c>
      <c r="F131" s="144">
        <v>5701.7630316706036</v>
      </c>
      <c r="G131" s="148">
        <v>633133.36955372943</v>
      </c>
    </row>
    <row r="132" spans="1:7" x14ac:dyDescent="0.25">
      <c r="A132" s="145">
        <v>48092</v>
      </c>
      <c r="B132" s="146">
        <v>116</v>
      </c>
      <c r="C132" s="147">
        <v>633133.36955372943</v>
      </c>
      <c r="D132" s="144">
        <v>1582.8334</v>
      </c>
      <c r="E132" s="144">
        <v>4118.9295764997796</v>
      </c>
      <c r="F132" s="144">
        <v>5701.7629764997801</v>
      </c>
      <c r="G132" s="148">
        <v>629014.43997722969</v>
      </c>
    </row>
    <row r="133" spans="1:7" x14ac:dyDescent="0.25">
      <c r="A133" s="145">
        <v>48122</v>
      </c>
      <c r="B133" s="146">
        <v>117</v>
      </c>
      <c r="C133" s="147">
        <v>629014.43997722969</v>
      </c>
      <c r="D133" s="144">
        <v>1572.5361</v>
      </c>
      <c r="E133" s="144">
        <v>4129.2269004410291</v>
      </c>
      <c r="F133" s="144">
        <v>5701.7630004410294</v>
      </c>
      <c r="G133" s="148">
        <v>624885.2130767887</v>
      </c>
    </row>
    <row r="134" spans="1:7" x14ac:dyDescent="0.25">
      <c r="A134" s="145">
        <v>48153</v>
      </c>
      <c r="B134" s="146">
        <v>118</v>
      </c>
      <c r="C134" s="147">
        <v>624885.2130767887</v>
      </c>
      <c r="D134" s="144">
        <v>1562.213</v>
      </c>
      <c r="E134" s="144">
        <v>4139.5499676921318</v>
      </c>
      <c r="F134" s="144">
        <v>5701.7629676921315</v>
      </c>
      <c r="G134" s="148">
        <v>620745.66310909658</v>
      </c>
    </row>
    <row r="135" spans="1:7" x14ac:dyDescent="0.25">
      <c r="A135" s="145">
        <v>48183</v>
      </c>
      <c r="B135" s="146">
        <v>119</v>
      </c>
      <c r="C135" s="147">
        <v>620745.66310909658</v>
      </c>
      <c r="D135" s="144">
        <v>1551.8642</v>
      </c>
      <c r="E135" s="144">
        <v>4149.8988426113629</v>
      </c>
      <c r="F135" s="144">
        <v>5701.7630426113628</v>
      </c>
      <c r="G135" s="148">
        <v>616595.76426648523</v>
      </c>
    </row>
    <row r="136" spans="1:7" x14ac:dyDescent="0.25">
      <c r="A136" s="145">
        <v>48214</v>
      </c>
      <c r="B136" s="146">
        <v>120</v>
      </c>
      <c r="C136" s="147">
        <v>616595.76426648523</v>
      </c>
      <c r="D136" s="144">
        <v>1541.4893999999999</v>
      </c>
      <c r="E136" s="144">
        <v>4160.27358971789</v>
      </c>
      <c r="F136" s="144">
        <v>5701.7629897178904</v>
      </c>
      <c r="G136" s="148">
        <v>612435.49067676731</v>
      </c>
    </row>
    <row r="137" spans="1:7" x14ac:dyDescent="0.25">
      <c r="A137" s="145">
        <v>48245</v>
      </c>
      <c r="B137" s="146">
        <v>121</v>
      </c>
      <c r="C137" s="147">
        <v>612435.49067676731</v>
      </c>
      <c r="D137" s="144">
        <v>1531.0887</v>
      </c>
      <c r="E137" s="144">
        <v>4170.674273692186</v>
      </c>
      <c r="F137" s="144">
        <v>5701.7629736921863</v>
      </c>
      <c r="G137" s="148">
        <v>608264.81640307512</v>
      </c>
    </row>
    <row r="138" spans="1:7" x14ac:dyDescent="0.25">
      <c r="A138" s="145">
        <v>48274</v>
      </c>
      <c r="B138" s="146">
        <v>122</v>
      </c>
      <c r="C138" s="147">
        <v>608264.81640307512</v>
      </c>
      <c r="D138" s="144">
        <v>1520.662</v>
      </c>
      <c r="E138" s="144">
        <v>4181.1009593764156</v>
      </c>
      <c r="F138" s="144">
        <v>5701.7629593764159</v>
      </c>
      <c r="G138" s="148">
        <v>604083.71544369869</v>
      </c>
    </row>
    <row r="139" spans="1:7" x14ac:dyDescent="0.25">
      <c r="A139" s="145">
        <v>48305</v>
      </c>
      <c r="B139" s="146">
        <v>123</v>
      </c>
      <c r="C139" s="147">
        <v>604083.71544369869</v>
      </c>
      <c r="D139" s="144">
        <v>1510.2093</v>
      </c>
      <c r="E139" s="144">
        <v>4191.5537117748572</v>
      </c>
      <c r="F139" s="144">
        <v>5701.7630117748577</v>
      </c>
      <c r="G139" s="148">
        <v>599892.16173192381</v>
      </c>
    </row>
    <row r="140" spans="1:7" x14ac:dyDescent="0.25">
      <c r="A140" s="145">
        <v>48335</v>
      </c>
      <c r="B140" s="146">
        <v>124</v>
      </c>
      <c r="C140" s="147">
        <v>599892.16173192381</v>
      </c>
      <c r="D140" s="144">
        <v>1499.7303999999999</v>
      </c>
      <c r="E140" s="144">
        <v>4202.0325960542941</v>
      </c>
      <c r="F140" s="144">
        <v>5701.7629960542945</v>
      </c>
      <c r="G140" s="148">
        <v>595690.12913586956</v>
      </c>
    </row>
    <row r="141" spans="1:7" x14ac:dyDescent="0.25">
      <c r="A141" s="145">
        <v>48366</v>
      </c>
      <c r="B141" s="146">
        <v>125</v>
      </c>
      <c r="C141" s="147">
        <v>595690.12913586956</v>
      </c>
      <c r="D141" s="144">
        <v>1489.2253000000001</v>
      </c>
      <c r="E141" s="144">
        <v>4212.5376775444302</v>
      </c>
      <c r="F141" s="144">
        <v>5701.7629775444302</v>
      </c>
      <c r="G141" s="148">
        <v>591477.59145832516</v>
      </c>
    </row>
    <row r="142" spans="1:7" x14ac:dyDescent="0.25">
      <c r="A142" s="145">
        <v>48396</v>
      </c>
      <c r="B142" s="146">
        <v>126</v>
      </c>
      <c r="C142" s="147">
        <v>591477.59145832516</v>
      </c>
      <c r="D142" s="144">
        <v>1478.694</v>
      </c>
      <c r="E142" s="144">
        <v>4223.0690217382908</v>
      </c>
      <c r="F142" s="144">
        <v>5701.7630217382903</v>
      </c>
      <c r="G142" s="148">
        <v>587254.52243658691</v>
      </c>
    </row>
    <row r="143" spans="1:7" x14ac:dyDescent="0.25">
      <c r="A143" s="145">
        <v>48427</v>
      </c>
      <c r="B143" s="146">
        <v>127</v>
      </c>
      <c r="C143" s="147">
        <v>587254.52243658691</v>
      </c>
      <c r="D143" s="144">
        <v>1468.1362999999999</v>
      </c>
      <c r="E143" s="144">
        <v>4233.6266942926359</v>
      </c>
      <c r="F143" s="144">
        <v>5701.762994292636</v>
      </c>
      <c r="G143" s="148">
        <v>583020.89574229426</v>
      </c>
    </row>
    <row r="144" spans="1:7" x14ac:dyDescent="0.25">
      <c r="A144" s="145">
        <v>48458</v>
      </c>
      <c r="B144" s="146">
        <v>128</v>
      </c>
      <c r="C144" s="147">
        <v>583020.89574229426</v>
      </c>
      <c r="D144" s="144">
        <v>1457.5522000000001</v>
      </c>
      <c r="E144" s="144">
        <v>4244.2107610283683</v>
      </c>
      <c r="F144" s="144">
        <v>5701.7629610283684</v>
      </c>
      <c r="G144" s="148">
        <v>578776.68498126592</v>
      </c>
    </row>
    <row r="145" spans="1:7" x14ac:dyDescent="0.25">
      <c r="A145" s="145">
        <v>48488</v>
      </c>
      <c r="B145" s="146">
        <v>129</v>
      </c>
      <c r="C145" s="147">
        <v>578776.68498126592</v>
      </c>
      <c r="D145" s="144">
        <v>1446.9417000000001</v>
      </c>
      <c r="E145" s="144">
        <v>4254.8212879309394</v>
      </c>
      <c r="F145" s="144">
        <v>5701.7629879309397</v>
      </c>
      <c r="G145" s="148">
        <v>574521.86369333498</v>
      </c>
    </row>
    <row r="146" spans="1:7" x14ac:dyDescent="0.25">
      <c r="A146" s="145">
        <v>48519</v>
      </c>
      <c r="B146" s="146">
        <v>130</v>
      </c>
      <c r="C146" s="147">
        <v>574521.86369333498</v>
      </c>
      <c r="D146" s="144">
        <v>1436.3046999999999</v>
      </c>
      <c r="E146" s="144">
        <v>4265.4583411507665</v>
      </c>
      <c r="F146" s="144">
        <v>5701.7630411507662</v>
      </c>
      <c r="G146" s="148">
        <v>570256.4053521842</v>
      </c>
    </row>
    <row r="147" spans="1:7" x14ac:dyDescent="0.25">
      <c r="A147" s="145">
        <v>48549</v>
      </c>
      <c r="B147" s="146">
        <v>131</v>
      </c>
      <c r="C147" s="147">
        <v>570256.4053521842</v>
      </c>
      <c r="D147" s="144">
        <v>1425.6410000000001</v>
      </c>
      <c r="E147" s="144">
        <v>4276.121987003643</v>
      </c>
      <c r="F147" s="144">
        <v>5701.7629870036435</v>
      </c>
      <c r="G147" s="148">
        <v>565980.2833651806</v>
      </c>
    </row>
    <row r="148" spans="1:7" x14ac:dyDescent="0.25">
      <c r="A148" s="145">
        <v>48580</v>
      </c>
      <c r="B148" s="146">
        <v>132</v>
      </c>
      <c r="C148" s="147">
        <v>565980.2833651806</v>
      </c>
      <c r="D148" s="144">
        <v>1414.9507000000001</v>
      </c>
      <c r="E148" s="144">
        <v>4286.8122919711523</v>
      </c>
      <c r="F148" s="144">
        <v>5701.7629919711526</v>
      </c>
      <c r="G148" s="148">
        <v>561693.47107320942</v>
      </c>
    </row>
    <row r="149" spans="1:7" x14ac:dyDescent="0.25">
      <c r="A149" s="145">
        <v>48611</v>
      </c>
      <c r="B149" s="146">
        <v>133</v>
      </c>
      <c r="C149" s="147">
        <v>561693.47107320942</v>
      </c>
      <c r="D149" s="144">
        <v>1404.2337</v>
      </c>
      <c r="E149" s="144">
        <v>4297.5293227010798</v>
      </c>
      <c r="F149" s="144">
        <v>5701.7630227010795</v>
      </c>
      <c r="G149" s="148">
        <v>557395.94175050838</v>
      </c>
    </row>
    <row r="150" spans="1:7" x14ac:dyDescent="0.25">
      <c r="A150" s="145">
        <v>48639</v>
      </c>
      <c r="B150" s="146">
        <v>134</v>
      </c>
      <c r="C150" s="147">
        <v>557395.94175050838</v>
      </c>
      <c r="D150" s="144">
        <v>1393.4899</v>
      </c>
      <c r="E150" s="144">
        <v>4308.273146007833</v>
      </c>
      <c r="F150" s="144">
        <v>5701.7630460078326</v>
      </c>
      <c r="G150" s="148">
        <v>553087.66860450059</v>
      </c>
    </row>
    <row r="151" spans="1:7" x14ac:dyDescent="0.25">
      <c r="A151" s="145">
        <v>48670</v>
      </c>
      <c r="B151" s="146">
        <v>135</v>
      </c>
      <c r="C151" s="147">
        <v>553087.66860450059</v>
      </c>
      <c r="D151" s="144">
        <v>1382.7192</v>
      </c>
      <c r="E151" s="144">
        <v>4319.0438288728528</v>
      </c>
      <c r="F151" s="144">
        <v>5701.7630288728524</v>
      </c>
      <c r="G151" s="148">
        <v>548768.62477562774</v>
      </c>
    </row>
    <row r="152" spans="1:7" x14ac:dyDescent="0.25">
      <c r="A152" s="145">
        <v>48700</v>
      </c>
      <c r="B152" s="146">
        <v>136</v>
      </c>
      <c r="C152" s="147">
        <v>548768.62477562774</v>
      </c>
      <c r="D152" s="144">
        <v>1371.9215999999999</v>
      </c>
      <c r="E152" s="144">
        <v>4329.8414384450343</v>
      </c>
      <c r="F152" s="144">
        <v>5701.763038445034</v>
      </c>
      <c r="G152" s="148">
        <v>544438.78333718271</v>
      </c>
    </row>
    <row r="153" spans="1:7" x14ac:dyDescent="0.25">
      <c r="A153" s="145">
        <v>48731</v>
      </c>
      <c r="B153" s="146">
        <v>137</v>
      </c>
      <c r="C153" s="147">
        <v>544438.78333718271</v>
      </c>
      <c r="D153" s="144">
        <v>1361.097</v>
      </c>
      <c r="E153" s="144">
        <v>4340.6660420411472</v>
      </c>
      <c r="F153" s="144">
        <v>5701.7630420411469</v>
      </c>
      <c r="G153" s="148">
        <v>540098.11729514156</v>
      </c>
    </row>
    <row r="154" spans="1:7" x14ac:dyDescent="0.25">
      <c r="A154" s="145">
        <v>48761</v>
      </c>
      <c r="B154" s="146">
        <v>138</v>
      </c>
      <c r="C154" s="147">
        <v>540098.11729514156</v>
      </c>
      <c r="D154" s="144">
        <v>1350.2453</v>
      </c>
      <c r="E154" s="144">
        <v>4351.5177071462504</v>
      </c>
      <c r="F154" s="144">
        <v>5701.7630071462499</v>
      </c>
      <c r="G154" s="148">
        <v>535746.59958799533</v>
      </c>
    </row>
    <row r="155" spans="1:7" x14ac:dyDescent="0.25">
      <c r="A155" s="145">
        <v>48792</v>
      </c>
      <c r="B155" s="146">
        <v>139</v>
      </c>
      <c r="C155" s="147">
        <v>535746.59958799533</v>
      </c>
      <c r="D155" s="144">
        <v>1339.3665000000001</v>
      </c>
      <c r="E155" s="144">
        <v>4362.3965014141158</v>
      </c>
      <c r="F155" s="144">
        <v>5701.7630014141159</v>
      </c>
      <c r="G155" s="148">
        <v>531384.2030865812</v>
      </c>
    </row>
    <row r="156" spans="1:7" x14ac:dyDescent="0.25">
      <c r="A156" s="145">
        <v>48823</v>
      </c>
      <c r="B156" s="146">
        <v>140</v>
      </c>
      <c r="C156" s="147">
        <v>531384.2030865812</v>
      </c>
      <c r="D156" s="144">
        <v>1328.4604999999999</v>
      </c>
      <c r="E156" s="144">
        <v>4373.3024926676508</v>
      </c>
      <c r="F156" s="144">
        <v>5701.7629926676509</v>
      </c>
      <c r="G156" s="148">
        <v>527010.90059391351</v>
      </c>
    </row>
    <row r="157" spans="1:7" x14ac:dyDescent="0.25">
      <c r="A157" s="145">
        <v>48853</v>
      </c>
      <c r="B157" s="146">
        <v>141</v>
      </c>
      <c r="C157" s="147">
        <v>527010.90059391351</v>
      </c>
      <c r="D157" s="144">
        <v>1317.5273</v>
      </c>
      <c r="E157" s="144">
        <v>4384.2357488993202</v>
      </c>
      <c r="F157" s="144">
        <v>5701.76304889932</v>
      </c>
      <c r="G157" s="148">
        <v>522626.66484501417</v>
      </c>
    </row>
    <row r="158" spans="1:7" x14ac:dyDescent="0.25">
      <c r="A158" s="145">
        <v>48884</v>
      </c>
      <c r="B158" s="146">
        <v>142</v>
      </c>
      <c r="C158" s="147">
        <v>522626.66484501417</v>
      </c>
      <c r="D158" s="144">
        <v>1306.5667000000001</v>
      </c>
      <c r="E158" s="144">
        <v>4395.1963382715685</v>
      </c>
      <c r="F158" s="144">
        <v>5701.7630382715688</v>
      </c>
      <c r="G158" s="148">
        <v>518231.46850674262</v>
      </c>
    </row>
    <row r="159" spans="1:7" x14ac:dyDescent="0.25">
      <c r="A159" s="145">
        <v>48914</v>
      </c>
      <c r="B159" s="146">
        <v>143</v>
      </c>
      <c r="C159" s="147">
        <v>518231.46850674262</v>
      </c>
      <c r="D159" s="144">
        <v>1295.5787</v>
      </c>
      <c r="E159" s="144">
        <v>4406.1843291172481</v>
      </c>
      <c r="F159" s="144">
        <v>5701.7630291172482</v>
      </c>
      <c r="G159" s="148">
        <v>513825.28417762538</v>
      </c>
    </row>
    <row r="160" spans="1:7" x14ac:dyDescent="0.25">
      <c r="A160" s="145">
        <v>48945</v>
      </c>
      <c r="B160" s="146">
        <v>144</v>
      </c>
      <c r="C160" s="147">
        <v>513825.28417762538</v>
      </c>
      <c r="D160" s="144">
        <v>1284.5632000000001</v>
      </c>
      <c r="E160" s="144">
        <v>4417.1997899400412</v>
      </c>
      <c r="F160" s="144">
        <v>5701.7629899400417</v>
      </c>
      <c r="G160" s="148">
        <v>509408.08438768535</v>
      </c>
    </row>
    <row r="161" spans="1:7" x14ac:dyDescent="0.25">
      <c r="A161" s="145">
        <v>48976</v>
      </c>
      <c r="B161" s="146">
        <v>145</v>
      </c>
      <c r="C161" s="147">
        <v>509408.08438768535</v>
      </c>
      <c r="D161" s="144">
        <v>1273.5201999999999</v>
      </c>
      <c r="E161" s="144">
        <v>4428.2427894148905</v>
      </c>
      <c r="F161" s="144">
        <v>5701.7629894148904</v>
      </c>
      <c r="G161" s="148">
        <v>504979.84159827046</v>
      </c>
    </row>
    <row r="162" spans="1:7" x14ac:dyDescent="0.25">
      <c r="A162" s="145">
        <v>49004</v>
      </c>
      <c r="B162" s="146">
        <v>146</v>
      </c>
      <c r="C162" s="147">
        <v>504979.84159827046</v>
      </c>
      <c r="D162" s="144">
        <v>1262.4495999999999</v>
      </c>
      <c r="E162" s="144">
        <v>4439.3133963884284</v>
      </c>
      <c r="F162" s="144">
        <v>5701.7629963884283</v>
      </c>
      <c r="G162" s="148">
        <v>500540.52820188203</v>
      </c>
    </row>
    <row r="163" spans="1:7" x14ac:dyDescent="0.25">
      <c r="A163" s="145">
        <v>49035</v>
      </c>
      <c r="B163" s="146">
        <v>147</v>
      </c>
      <c r="C163" s="147">
        <v>500540.52820188203</v>
      </c>
      <c r="D163" s="144">
        <v>1251.3513</v>
      </c>
      <c r="E163" s="144">
        <v>4450.4116798793984</v>
      </c>
      <c r="F163" s="144">
        <v>5701.7629798793987</v>
      </c>
      <c r="G163" s="148">
        <v>496090.11652200262</v>
      </c>
    </row>
    <row r="164" spans="1:7" x14ac:dyDescent="0.25">
      <c r="A164" s="145">
        <v>49065</v>
      </c>
      <c r="B164" s="146">
        <v>148</v>
      </c>
      <c r="C164" s="147">
        <v>496090.11652200262</v>
      </c>
      <c r="D164" s="144">
        <v>1240.2253000000001</v>
      </c>
      <c r="E164" s="144">
        <v>4461.537709079098</v>
      </c>
      <c r="F164" s="144">
        <v>5701.7630090790981</v>
      </c>
      <c r="G164" s="148">
        <v>491628.57881292352</v>
      </c>
    </row>
    <row r="165" spans="1:7" x14ac:dyDescent="0.25">
      <c r="A165" s="145">
        <v>49096</v>
      </c>
      <c r="B165" s="146">
        <v>149</v>
      </c>
      <c r="C165" s="147">
        <v>491628.57881292352</v>
      </c>
      <c r="D165" s="144">
        <v>1229.0714</v>
      </c>
      <c r="E165" s="144">
        <v>4472.6915533517949</v>
      </c>
      <c r="F165" s="144">
        <v>5701.7629533517947</v>
      </c>
      <c r="G165" s="148">
        <v>487155.8872595717</v>
      </c>
    </row>
    <row r="166" spans="1:7" x14ac:dyDescent="0.25">
      <c r="A166" s="145">
        <v>49126</v>
      </c>
      <c r="B166" s="146">
        <v>150</v>
      </c>
      <c r="C166" s="147">
        <v>487155.8872595717</v>
      </c>
      <c r="D166" s="144">
        <v>1217.8896999999999</v>
      </c>
      <c r="E166" s="144">
        <v>4483.8732822351749</v>
      </c>
      <c r="F166" s="144">
        <v>5701.7629822351746</v>
      </c>
      <c r="G166" s="148">
        <v>482672.01397733652</v>
      </c>
    </row>
    <row r="167" spans="1:7" x14ac:dyDescent="0.25">
      <c r="A167" s="145">
        <v>49157</v>
      </c>
      <c r="B167" s="146">
        <v>151</v>
      </c>
      <c r="C167" s="147">
        <v>482672.01397733652</v>
      </c>
      <c r="D167" s="144">
        <v>1206.68</v>
      </c>
      <c r="E167" s="144">
        <v>4495.0829654407626</v>
      </c>
      <c r="F167" s="144">
        <v>5701.7629654407629</v>
      </c>
      <c r="G167" s="148">
        <v>478176.93101189577</v>
      </c>
    </row>
    <row r="168" spans="1:7" x14ac:dyDescent="0.25">
      <c r="A168" s="145">
        <v>49188</v>
      </c>
      <c r="B168" s="146">
        <v>152</v>
      </c>
      <c r="C168" s="147">
        <v>478176.93101189577</v>
      </c>
      <c r="D168" s="144">
        <v>1195.4422999999999</v>
      </c>
      <c r="E168" s="144">
        <v>4506.3206728543646</v>
      </c>
      <c r="F168" s="144">
        <v>5701.7629728543643</v>
      </c>
      <c r="G168" s="148">
        <v>473670.61033904139</v>
      </c>
    </row>
    <row r="169" spans="1:7" x14ac:dyDescent="0.25">
      <c r="A169" s="145">
        <v>49218</v>
      </c>
      <c r="B169" s="146">
        <v>153</v>
      </c>
      <c r="C169" s="147">
        <v>473670.61033904139</v>
      </c>
      <c r="D169" s="144">
        <v>1184.1765</v>
      </c>
      <c r="E169" s="144">
        <v>4517.5864745365006</v>
      </c>
      <c r="F169" s="144">
        <v>5701.7629745365011</v>
      </c>
      <c r="G169" s="148">
        <v>469153.02386450488</v>
      </c>
    </row>
    <row r="170" spans="1:7" x14ac:dyDescent="0.25">
      <c r="A170" s="145">
        <v>49249</v>
      </c>
      <c r="B170" s="146">
        <v>154</v>
      </c>
      <c r="C170" s="147">
        <v>469153.02386450488</v>
      </c>
      <c r="D170" s="144">
        <v>1172.8825999999999</v>
      </c>
      <c r="E170" s="144">
        <v>4528.8804407228417</v>
      </c>
      <c r="F170" s="144">
        <v>5701.7630407228417</v>
      </c>
      <c r="G170" s="148">
        <v>464624.14342378202</v>
      </c>
    </row>
    <row r="171" spans="1:7" x14ac:dyDescent="0.25">
      <c r="A171" s="145">
        <v>49279</v>
      </c>
      <c r="B171" s="146">
        <v>155</v>
      </c>
      <c r="C171" s="147">
        <v>464624.14342378202</v>
      </c>
      <c r="D171" s="144">
        <v>1161.5604000000001</v>
      </c>
      <c r="E171" s="144">
        <v>4540.2026418246496</v>
      </c>
      <c r="F171" s="144">
        <v>5701.7630418246499</v>
      </c>
      <c r="G171" s="148">
        <v>460083.94078195735</v>
      </c>
    </row>
    <row r="172" spans="1:7" x14ac:dyDescent="0.25">
      <c r="A172" s="145">
        <v>49310</v>
      </c>
      <c r="B172" s="146">
        <v>156</v>
      </c>
      <c r="C172" s="147">
        <v>460083.94078195735</v>
      </c>
      <c r="D172" s="144">
        <v>1150.2099000000001</v>
      </c>
      <c r="E172" s="144">
        <v>4551.5531484292105</v>
      </c>
      <c r="F172" s="144">
        <v>5701.7630484292104</v>
      </c>
      <c r="G172" s="148">
        <v>455532.38763352815</v>
      </c>
    </row>
    <row r="173" spans="1:7" x14ac:dyDescent="0.25">
      <c r="A173" s="145">
        <v>49341</v>
      </c>
      <c r="B173" s="146">
        <v>157</v>
      </c>
      <c r="C173" s="147">
        <v>455532.38763352815</v>
      </c>
      <c r="D173" s="144">
        <v>1138.8309999999999</v>
      </c>
      <c r="E173" s="144">
        <v>4562.9320313002836</v>
      </c>
      <c r="F173" s="144">
        <v>5701.7630313002837</v>
      </c>
      <c r="G173" s="148">
        <v>450969.45560222788</v>
      </c>
    </row>
    <row r="174" spans="1:7" x14ac:dyDescent="0.25">
      <c r="A174" s="145">
        <v>49369</v>
      </c>
      <c r="B174" s="146">
        <v>158</v>
      </c>
      <c r="C174" s="147">
        <v>450969.45560222788</v>
      </c>
      <c r="D174" s="144">
        <v>1127.4236000000001</v>
      </c>
      <c r="E174" s="144">
        <v>4574.3393613785338</v>
      </c>
      <c r="F174" s="144">
        <v>5701.7629613785339</v>
      </c>
      <c r="G174" s="148">
        <v>446395.11624084937</v>
      </c>
    </row>
    <row r="175" spans="1:7" x14ac:dyDescent="0.25">
      <c r="A175" s="145">
        <v>49400</v>
      </c>
      <c r="B175" s="146">
        <v>159</v>
      </c>
      <c r="C175" s="147">
        <v>446395.11624084937</v>
      </c>
      <c r="D175" s="144">
        <v>1115.9878000000001</v>
      </c>
      <c r="E175" s="144">
        <v>4585.7752097819803</v>
      </c>
      <c r="F175" s="144">
        <v>5701.7630097819801</v>
      </c>
      <c r="G175" s="148">
        <v>441809.34103106736</v>
      </c>
    </row>
    <row r="176" spans="1:7" x14ac:dyDescent="0.25">
      <c r="A176" s="145">
        <v>49430</v>
      </c>
      <c r="B176" s="146">
        <v>160</v>
      </c>
      <c r="C176" s="147">
        <v>441809.34103106736</v>
      </c>
      <c r="D176" s="144">
        <v>1104.5234</v>
      </c>
      <c r="E176" s="144">
        <v>4597.2396478064356</v>
      </c>
      <c r="F176" s="144">
        <v>5701.7630478064357</v>
      </c>
      <c r="G176" s="148">
        <v>437212.10138326092</v>
      </c>
    </row>
    <row r="177" spans="1:7" x14ac:dyDescent="0.25">
      <c r="A177" s="145">
        <v>49461</v>
      </c>
      <c r="B177" s="146">
        <v>161</v>
      </c>
      <c r="C177" s="147">
        <v>437212.10138326092</v>
      </c>
      <c r="D177" s="144">
        <v>1093.0302999999999</v>
      </c>
      <c r="E177" s="144">
        <v>4608.7327469259517</v>
      </c>
      <c r="F177" s="144">
        <v>5701.7630469259511</v>
      </c>
      <c r="G177" s="148">
        <v>432603.36863633496</v>
      </c>
    </row>
    <row r="178" spans="1:7" x14ac:dyDescent="0.25">
      <c r="A178" s="145">
        <v>49491</v>
      </c>
      <c r="B178" s="146">
        <v>162</v>
      </c>
      <c r="C178" s="147">
        <v>432603.36863633496</v>
      </c>
      <c r="D178" s="144">
        <v>1081.5083999999999</v>
      </c>
      <c r="E178" s="144">
        <v>4620.2545787932668</v>
      </c>
      <c r="F178" s="144">
        <v>5701.7629787932665</v>
      </c>
      <c r="G178" s="148">
        <v>427983.11405754171</v>
      </c>
    </row>
    <row r="179" spans="1:7" x14ac:dyDescent="0.25">
      <c r="A179" s="145">
        <v>49522</v>
      </c>
      <c r="B179" s="146">
        <v>163</v>
      </c>
      <c r="C179" s="147">
        <v>427983.11405754171</v>
      </c>
      <c r="D179" s="144">
        <v>1069.9577999999999</v>
      </c>
      <c r="E179" s="144">
        <v>4631.8052152402497</v>
      </c>
      <c r="F179" s="144">
        <v>5701.7630152402498</v>
      </c>
      <c r="G179" s="148">
        <v>423351.30884230149</v>
      </c>
    </row>
    <row r="180" spans="1:7" x14ac:dyDescent="0.25">
      <c r="A180" s="145">
        <v>49553</v>
      </c>
      <c r="B180" s="146">
        <v>164</v>
      </c>
      <c r="C180" s="147">
        <v>423351.30884230149</v>
      </c>
      <c r="D180" s="144">
        <v>1058.3783000000001</v>
      </c>
      <c r="E180" s="144">
        <v>4643.3847282783499</v>
      </c>
      <c r="F180" s="144">
        <v>5701.7630282783502</v>
      </c>
      <c r="G180" s="148">
        <v>418707.92411402316</v>
      </c>
    </row>
    <row r="181" spans="1:7" x14ac:dyDescent="0.25">
      <c r="A181" s="145">
        <v>49583</v>
      </c>
      <c r="B181" s="146">
        <v>165</v>
      </c>
      <c r="C181" s="147">
        <v>418707.92411402316</v>
      </c>
      <c r="D181" s="144">
        <v>1046.7698</v>
      </c>
      <c r="E181" s="144">
        <v>4654.9931900990459</v>
      </c>
      <c r="F181" s="144">
        <v>5701.762990099046</v>
      </c>
      <c r="G181" s="148">
        <v>414052.93092392414</v>
      </c>
    </row>
    <row r="182" spans="1:7" x14ac:dyDescent="0.25">
      <c r="A182" s="145">
        <v>49614</v>
      </c>
      <c r="B182" s="146">
        <v>166</v>
      </c>
      <c r="C182" s="147">
        <v>414052.93092392414</v>
      </c>
      <c r="D182" s="144">
        <v>1035.1323</v>
      </c>
      <c r="E182" s="144">
        <v>4666.6306730742936</v>
      </c>
      <c r="F182" s="144">
        <v>5701.7629730742938</v>
      </c>
      <c r="G182" s="148">
        <v>409386.30025084986</v>
      </c>
    </row>
    <row r="183" spans="1:7" x14ac:dyDescent="0.25">
      <c r="A183" s="145">
        <v>49644</v>
      </c>
      <c r="B183" s="146">
        <v>167</v>
      </c>
      <c r="C183" s="147">
        <v>409386.30025084986</v>
      </c>
      <c r="D183" s="144">
        <v>1023.4657999999999</v>
      </c>
      <c r="E183" s="144">
        <v>4678.297249756979</v>
      </c>
      <c r="F183" s="144">
        <v>5701.7630497569789</v>
      </c>
      <c r="G183" s="148">
        <v>404708.00300109287</v>
      </c>
    </row>
    <row r="184" spans="1:7" x14ac:dyDescent="0.25">
      <c r="A184" s="145">
        <v>49675</v>
      </c>
      <c r="B184" s="146">
        <v>168</v>
      </c>
      <c r="C184" s="147">
        <v>404708.00300109287</v>
      </c>
      <c r="D184" s="144">
        <v>1011.77</v>
      </c>
      <c r="E184" s="144">
        <v>4689.9929928813717</v>
      </c>
      <c r="F184" s="144">
        <v>5701.7629928813712</v>
      </c>
      <c r="G184" s="148">
        <v>400018.01000821148</v>
      </c>
    </row>
    <row r="185" spans="1:7" x14ac:dyDescent="0.25">
      <c r="A185" s="145">
        <v>49706</v>
      </c>
      <c r="B185" s="146">
        <v>169</v>
      </c>
      <c r="C185" s="147">
        <v>400018.01000821148</v>
      </c>
      <c r="D185" s="144">
        <v>1000.045</v>
      </c>
      <c r="E185" s="144">
        <v>4701.7179753635746</v>
      </c>
      <c r="F185" s="144">
        <v>5701.7629753635747</v>
      </c>
      <c r="G185" s="148">
        <v>395316.29203284788</v>
      </c>
    </row>
    <row r="186" spans="1:7" x14ac:dyDescent="0.25">
      <c r="A186" s="145">
        <v>49735</v>
      </c>
      <c r="B186" s="146">
        <v>170</v>
      </c>
      <c r="C186" s="147">
        <v>395316.29203284788</v>
      </c>
      <c r="D186" s="144">
        <v>988.29070000000002</v>
      </c>
      <c r="E186" s="144">
        <v>4713.4722703019843</v>
      </c>
      <c r="F186" s="144">
        <v>5701.7629703019848</v>
      </c>
      <c r="G186" s="148">
        <v>390602.81976254587</v>
      </c>
    </row>
    <row r="187" spans="1:7" x14ac:dyDescent="0.25">
      <c r="A187" s="145">
        <v>49766</v>
      </c>
      <c r="B187" s="146">
        <v>171</v>
      </c>
      <c r="C187" s="147">
        <v>390602.81976254587</v>
      </c>
      <c r="D187" s="144">
        <v>976.50699999999995</v>
      </c>
      <c r="E187" s="144">
        <v>4725.2559509777393</v>
      </c>
      <c r="F187" s="144">
        <v>5701.7629509777389</v>
      </c>
      <c r="G187" s="148">
        <v>385877.56381156814</v>
      </c>
    </row>
    <row r="188" spans="1:7" x14ac:dyDescent="0.25">
      <c r="A188" s="145">
        <v>49796</v>
      </c>
      <c r="B188" s="146">
        <v>172</v>
      </c>
      <c r="C188" s="147">
        <v>385877.56381156814</v>
      </c>
      <c r="D188" s="144">
        <v>964.69389999999999</v>
      </c>
      <c r="E188" s="144">
        <v>4737.0690908551833</v>
      </c>
      <c r="F188" s="144">
        <v>5701.7629908551835</v>
      </c>
      <c r="G188" s="148">
        <v>381140.49472071294</v>
      </c>
    </row>
    <row r="189" spans="1:7" x14ac:dyDescent="0.25">
      <c r="A189" s="145">
        <v>49827</v>
      </c>
      <c r="B189" s="146">
        <v>173</v>
      </c>
      <c r="C189" s="147">
        <v>381140.49472071294</v>
      </c>
      <c r="D189" s="144">
        <v>952.85119999999995</v>
      </c>
      <c r="E189" s="144">
        <v>4748.9117635823213</v>
      </c>
      <c r="F189" s="144">
        <v>5701.7629635823214</v>
      </c>
      <c r="G189" s="148">
        <v>376391.58295713062</v>
      </c>
    </row>
    <row r="190" spans="1:7" x14ac:dyDescent="0.25">
      <c r="A190" s="145">
        <v>49857</v>
      </c>
      <c r="B190" s="146">
        <v>174</v>
      </c>
      <c r="C190" s="147">
        <v>376391.58295713062</v>
      </c>
      <c r="D190" s="144">
        <v>940.97900000000004</v>
      </c>
      <c r="E190" s="144">
        <v>4760.7840429912767</v>
      </c>
      <c r="F190" s="144">
        <v>5701.763042991277</v>
      </c>
      <c r="G190" s="148">
        <v>371630.79891413933</v>
      </c>
    </row>
    <row r="191" spans="1:7" x14ac:dyDescent="0.25">
      <c r="A191" s="145">
        <v>49888</v>
      </c>
      <c r="B191" s="146">
        <v>175</v>
      </c>
      <c r="C191" s="147">
        <v>371630.79891413933</v>
      </c>
      <c r="D191" s="144">
        <v>929.077</v>
      </c>
      <c r="E191" s="144">
        <v>4772.6860030987555</v>
      </c>
      <c r="F191" s="144">
        <v>5701.7630030987557</v>
      </c>
      <c r="G191" s="148">
        <v>366858.1129110406</v>
      </c>
    </row>
    <row r="192" spans="1:7" x14ac:dyDescent="0.25">
      <c r="A192" s="145">
        <v>49919</v>
      </c>
      <c r="B192" s="146">
        <v>176</v>
      </c>
      <c r="C192" s="147">
        <v>366858.1129110406</v>
      </c>
      <c r="D192" s="144">
        <v>917.14530000000002</v>
      </c>
      <c r="E192" s="144">
        <v>4784.6177181065023</v>
      </c>
      <c r="F192" s="144">
        <v>5701.7630181065024</v>
      </c>
      <c r="G192" s="148">
        <v>362073.49519293412</v>
      </c>
    </row>
    <row r="193" spans="1:7" x14ac:dyDescent="0.25">
      <c r="A193" s="145">
        <v>49949</v>
      </c>
      <c r="B193" s="146">
        <v>177</v>
      </c>
      <c r="C193" s="147">
        <v>362073.49519293412</v>
      </c>
      <c r="D193" s="144">
        <v>905.18370000000004</v>
      </c>
      <c r="E193" s="144">
        <v>4796.5792624017695</v>
      </c>
      <c r="F193" s="144">
        <v>5701.76296240177</v>
      </c>
      <c r="G193" s="148">
        <v>357276.91593053233</v>
      </c>
    </row>
    <row r="194" spans="1:7" x14ac:dyDescent="0.25">
      <c r="A194" s="145">
        <v>49980</v>
      </c>
      <c r="B194" s="146">
        <v>178</v>
      </c>
      <c r="C194" s="147">
        <v>357276.91593053233</v>
      </c>
      <c r="D194" s="144">
        <v>893.19230000000005</v>
      </c>
      <c r="E194" s="144">
        <v>4808.5707105577731</v>
      </c>
      <c r="F194" s="144">
        <v>5701.7630105577728</v>
      </c>
      <c r="G194" s="148">
        <v>352468.34521997458</v>
      </c>
    </row>
    <row r="195" spans="1:7" x14ac:dyDescent="0.25">
      <c r="A195" s="145">
        <v>50010</v>
      </c>
      <c r="B195" s="146">
        <v>179</v>
      </c>
      <c r="C195" s="147">
        <v>352468.34521997458</v>
      </c>
      <c r="D195" s="144">
        <v>881.17089999999996</v>
      </c>
      <c r="E195" s="144">
        <v>4820.592137334168</v>
      </c>
      <c r="F195" s="144">
        <v>5701.7630373341681</v>
      </c>
      <c r="G195" s="148">
        <v>347647.75308264041</v>
      </c>
    </row>
    <row r="196" spans="1:7" x14ac:dyDescent="0.25">
      <c r="A196" s="145">
        <v>50041</v>
      </c>
      <c r="B196" s="146">
        <v>180</v>
      </c>
      <c r="C196" s="147">
        <v>347647.75308264041</v>
      </c>
      <c r="D196" s="144">
        <v>869.11940000000004</v>
      </c>
      <c r="E196" s="144">
        <v>4832.6436176775032</v>
      </c>
      <c r="F196" s="144">
        <v>5701.7630176775037</v>
      </c>
      <c r="G196" s="148">
        <v>342815.10946496291</v>
      </c>
    </row>
    <row r="197" spans="1:7" x14ac:dyDescent="0.25">
      <c r="A197" s="145">
        <v>50072</v>
      </c>
      <c r="B197" s="146">
        <v>181</v>
      </c>
      <c r="C197" s="147">
        <v>342815.10946496291</v>
      </c>
      <c r="D197" s="144">
        <v>857.03779999999995</v>
      </c>
      <c r="E197" s="144">
        <v>4844.7252267216963</v>
      </c>
      <c r="F197" s="144">
        <v>5701.7630267216964</v>
      </c>
      <c r="G197" s="148">
        <v>337970.38423824124</v>
      </c>
    </row>
    <row r="198" spans="1:7" x14ac:dyDescent="0.25">
      <c r="A198" s="145">
        <v>50100</v>
      </c>
      <c r="B198" s="146">
        <v>182</v>
      </c>
      <c r="C198" s="147">
        <v>337970.38423824124</v>
      </c>
      <c r="D198" s="144">
        <v>844.92600000000004</v>
      </c>
      <c r="E198" s="144">
        <v>4856.837039788501</v>
      </c>
      <c r="F198" s="144">
        <v>5701.7630397885014</v>
      </c>
      <c r="G198" s="148">
        <v>333113.54719845275</v>
      </c>
    </row>
    <row r="199" spans="1:7" x14ac:dyDescent="0.25">
      <c r="A199" s="145">
        <v>50131</v>
      </c>
      <c r="B199" s="146">
        <v>183</v>
      </c>
      <c r="C199" s="147">
        <v>333113.54719845275</v>
      </c>
      <c r="D199" s="144">
        <v>832.78390000000002</v>
      </c>
      <c r="E199" s="144">
        <v>4868.9791323879726</v>
      </c>
      <c r="F199" s="144">
        <v>5701.763032387973</v>
      </c>
      <c r="G199" s="148">
        <v>328244.56806606479</v>
      </c>
    </row>
    <row r="200" spans="1:7" x14ac:dyDescent="0.25">
      <c r="A200" s="145">
        <v>50161</v>
      </c>
      <c r="B200" s="146">
        <v>184</v>
      </c>
      <c r="C200" s="147">
        <v>328244.56806606479</v>
      </c>
      <c r="D200" s="144">
        <v>820.6114</v>
      </c>
      <c r="E200" s="144">
        <v>4881.1515802189415</v>
      </c>
      <c r="F200" s="144">
        <v>5701.7629802189413</v>
      </c>
      <c r="G200" s="148">
        <v>323363.41648584587</v>
      </c>
    </row>
    <row r="201" spans="1:7" x14ac:dyDescent="0.25">
      <c r="A201" s="145">
        <v>50192</v>
      </c>
      <c r="B201" s="146">
        <v>185</v>
      </c>
      <c r="C201" s="147">
        <v>323363.41648584587</v>
      </c>
      <c r="D201" s="144">
        <v>808.4085</v>
      </c>
      <c r="E201" s="144">
        <v>4893.3544591694899</v>
      </c>
      <c r="F201" s="144">
        <v>5701.7629591694895</v>
      </c>
      <c r="G201" s="148">
        <v>318470.06202667637</v>
      </c>
    </row>
    <row r="202" spans="1:7" x14ac:dyDescent="0.25">
      <c r="A202" s="145">
        <v>50222</v>
      </c>
      <c r="B202" s="146">
        <v>186</v>
      </c>
      <c r="C202" s="147">
        <v>318470.06202667637</v>
      </c>
      <c r="D202" s="144">
        <v>796.17520000000002</v>
      </c>
      <c r="E202" s="144">
        <v>4905.5878453174128</v>
      </c>
      <c r="F202" s="144">
        <v>5701.7630453174124</v>
      </c>
      <c r="G202" s="148">
        <v>313564.47418135894</v>
      </c>
    </row>
    <row r="203" spans="1:7" x14ac:dyDescent="0.25">
      <c r="A203" s="145">
        <v>50253</v>
      </c>
      <c r="B203" s="146">
        <v>187</v>
      </c>
      <c r="C203" s="147">
        <v>313564.47418135894</v>
      </c>
      <c r="D203" s="144">
        <v>783.91120000000001</v>
      </c>
      <c r="E203" s="144">
        <v>4917.8518149307065</v>
      </c>
      <c r="F203" s="144">
        <v>5701.763014930706</v>
      </c>
      <c r="G203" s="148">
        <v>308646.6223664282</v>
      </c>
    </row>
    <row r="204" spans="1:7" x14ac:dyDescent="0.25">
      <c r="A204" s="145">
        <v>50284</v>
      </c>
      <c r="B204" s="146">
        <v>188</v>
      </c>
      <c r="C204" s="147">
        <v>308646.6223664282</v>
      </c>
      <c r="D204" s="144">
        <v>771.61659999999995</v>
      </c>
      <c r="E204" s="144">
        <v>4930.1464444680341</v>
      </c>
      <c r="F204" s="144">
        <v>5701.7630444680344</v>
      </c>
      <c r="G204" s="148">
        <v>303716.47592196014</v>
      </c>
    </row>
    <row r="205" spans="1:7" x14ac:dyDescent="0.25">
      <c r="A205" s="145">
        <v>50314</v>
      </c>
      <c r="B205" s="146">
        <v>189</v>
      </c>
      <c r="C205" s="147">
        <v>303716.47592196014</v>
      </c>
      <c r="D205" s="144">
        <v>759.2912</v>
      </c>
      <c r="E205" s="144">
        <v>4942.4718105792044</v>
      </c>
      <c r="F205" s="144">
        <v>5701.7630105792041</v>
      </c>
      <c r="G205" s="148">
        <v>298774.00411138096</v>
      </c>
    </row>
    <row r="206" spans="1:7" x14ac:dyDescent="0.25">
      <c r="A206" s="145">
        <v>50345</v>
      </c>
      <c r="B206" s="146">
        <v>190</v>
      </c>
      <c r="C206" s="147">
        <v>298774.00411138096</v>
      </c>
      <c r="D206" s="144">
        <v>746.93499999999995</v>
      </c>
      <c r="E206" s="144">
        <v>4954.8279901056512</v>
      </c>
      <c r="F206" s="144">
        <v>5701.7629901056516</v>
      </c>
      <c r="G206" s="148">
        <v>293819.17612127529</v>
      </c>
    </row>
    <row r="207" spans="1:7" x14ac:dyDescent="0.25">
      <c r="A207" s="145">
        <v>50375</v>
      </c>
      <c r="B207" s="146">
        <v>191</v>
      </c>
      <c r="C207" s="147">
        <v>293819.17612127529</v>
      </c>
      <c r="D207" s="144">
        <v>734.54790000000003</v>
      </c>
      <c r="E207" s="144">
        <v>4967.2150600809155</v>
      </c>
      <c r="F207" s="144">
        <v>5701.7629600809159</v>
      </c>
      <c r="G207" s="148">
        <v>288851.96106119436</v>
      </c>
    </row>
    <row r="208" spans="1:7" x14ac:dyDescent="0.25">
      <c r="A208" s="145">
        <v>50406</v>
      </c>
      <c r="B208" s="146">
        <v>192</v>
      </c>
      <c r="C208" s="147">
        <v>288851.96106119436</v>
      </c>
      <c r="D208" s="144">
        <v>722.12990000000002</v>
      </c>
      <c r="E208" s="144">
        <v>4979.6330977311181</v>
      </c>
      <c r="F208" s="144">
        <v>5701.762997731118</v>
      </c>
      <c r="G208" s="148">
        <v>283872.32796346326</v>
      </c>
    </row>
    <row r="209" spans="1:7" x14ac:dyDescent="0.25">
      <c r="A209" s="145">
        <v>50437</v>
      </c>
      <c r="B209" s="146">
        <v>193</v>
      </c>
      <c r="C209" s="147">
        <v>283872.32796346326</v>
      </c>
      <c r="D209" s="144">
        <v>709.68079999999998</v>
      </c>
      <c r="E209" s="144">
        <v>4992.082180475446</v>
      </c>
      <c r="F209" s="144">
        <v>5701.7629804754461</v>
      </c>
      <c r="G209" s="148">
        <v>278880.2457829878</v>
      </c>
    </row>
    <row r="210" spans="1:7" x14ac:dyDescent="0.25">
      <c r="A210" s="145">
        <v>50465</v>
      </c>
      <c r="B210" s="146">
        <v>194</v>
      </c>
      <c r="C210" s="147">
        <v>278880.2457829878</v>
      </c>
      <c r="D210" s="144">
        <v>697.20060000000001</v>
      </c>
      <c r="E210" s="144">
        <v>5004.5623859266343</v>
      </c>
      <c r="F210" s="144">
        <v>5701.7629859266344</v>
      </c>
      <c r="G210" s="148">
        <v>273875.68339706119</v>
      </c>
    </row>
    <row r="211" spans="1:7" x14ac:dyDescent="0.25">
      <c r="A211" s="145">
        <v>50496</v>
      </c>
      <c r="B211" s="146">
        <v>195</v>
      </c>
      <c r="C211" s="147">
        <v>273875.68339706119</v>
      </c>
      <c r="D211" s="144">
        <v>684.68920000000003</v>
      </c>
      <c r="E211" s="144">
        <v>5017.073791891451</v>
      </c>
      <c r="F211" s="144">
        <v>5701.7629918914508</v>
      </c>
      <c r="G211" s="148">
        <v>268858.60960516974</v>
      </c>
    </row>
    <row r="212" spans="1:7" x14ac:dyDescent="0.25">
      <c r="A212" s="145">
        <v>50526</v>
      </c>
      <c r="B212" s="146">
        <v>196</v>
      </c>
      <c r="C212" s="147">
        <v>268858.60960516974</v>
      </c>
      <c r="D212" s="144">
        <v>672.14649999999995</v>
      </c>
      <c r="E212" s="144">
        <v>5029.6164763711795</v>
      </c>
      <c r="F212" s="144">
        <v>5701.7629763711793</v>
      </c>
      <c r="G212" s="148">
        <v>263828.99312879855</v>
      </c>
    </row>
    <row r="213" spans="1:7" x14ac:dyDescent="0.25">
      <c r="A213" s="145">
        <v>50557</v>
      </c>
      <c r="B213" s="146">
        <v>197</v>
      </c>
      <c r="C213" s="147">
        <v>263828.99312879855</v>
      </c>
      <c r="D213" s="144">
        <v>659.57249999999999</v>
      </c>
      <c r="E213" s="144">
        <v>5042.1905175621077</v>
      </c>
      <c r="F213" s="144">
        <v>5701.763017562108</v>
      </c>
      <c r="G213" s="148">
        <v>258786.80261123643</v>
      </c>
    </row>
    <row r="214" spans="1:7" x14ac:dyDescent="0.25">
      <c r="A214" s="145">
        <v>50587</v>
      </c>
      <c r="B214" s="146">
        <v>198</v>
      </c>
      <c r="C214" s="147">
        <v>258786.80261123643</v>
      </c>
      <c r="D214" s="144">
        <v>646.96699999999998</v>
      </c>
      <c r="E214" s="144">
        <v>5054.7959938560125</v>
      </c>
      <c r="F214" s="144">
        <v>5701.7629938560121</v>
      </c>
      <c r="G214" s="148">
        <v>253732.00661738042</v>
      </c>
    </row>
    <row r="215" spans="1:7" x14ac:dyDescent="0.25">
      <c r="A215" s="145">
        <v>50618</v>
      </c>
      <c r="B215" s="146">
        <v>199</v>
      </c>
      <c r="C215" s="147">
        <v>253732.00661738042</v>
      </c>
      <c r="D215" s="144">
        <v>634.33000000000004</v>
      </c>
      <c r="E215" s="144">
        <v>5067.4329838406529</v>
      </c>
      <c r="F215" s="144">
        <v>5701.7629838406529</v>
      </c>
      <c r="G215" s="148">
        <v>248664.57363353978</v>
      </c>
    </row>
    <row r="216" spans="1:7" x14ac:dyDescent="0.25">
      <c r="A216" s="145">
        <v>50649</v>
      </c>
      <c r="B216" s="146">
        <v>200</v>
      </c>
      <c r="C216" s="147">
        <v>248664.57363353978</v>
      </c>
      <c r="D216" s="144">
        <v>621.66139999999996</v>
      </c>
      <c r="E216" s="144">
        <v>5080.1015663002545</v>
      </c>
      <c r="F216" s="144">
        <v>5701.7629663002544</v>
      </c>
      <c r="G216" s="148">
        <v>243584.47206723952</v>
      </c>
    </row>
    <row r="217" spans="1:7" x14ac:dyDescent="0.25">
      <c r="A217" s="145">
        <v>50679</v>
      </c>
      <c r="B217" s="146">
        <v>201</v>
      </c>
      <c r="C217" s="147">
        <v>243584.47206723952</v>
      </c>
      <c r="D217" s="144">
        <v>608.96119999999996</v>
      </c>
      <c r="E217" s="144">
        <v>5092.8018202160047</v>
      </c>
      <c r="F217" s="144">
        <v>5701.7630202160044</v>
      </c>
      <c r="G217" s="148">
        <v>238491.67024702352</v>
      </c>
    </row>
    <row r="218" spans="1:7" x14ac:dyDescent="0.25">
      <c r="A218" s="145">
        <v>50710</v>
      </c>
      <c r="B218" s="146">
        <v>202</v>
      </c>
      <c r="C218" s="147">
        <v>238491.67024702352</v>
      </c>
      <c r="D218" s="144">
        <v>596.22919999999999</v>
      </c>
      <c r="E218" s="144">
        <v>5105.533824766545</v>
      </c>
      <c r="F218" s="144">
        <v>5701.7630247665447</v>
      </c>
      <c r="G218" s="148">
        <v>233386.13642225697</v>
      </c>
    </row>
    <row r="219" spans="1:7" x14ac:dyDescent="0.25">
      <c r="A219" s="145">
        <v>50740</v>
      </c>
      <c r="B219" s="146">
        <v>203</v>
      </c>
      <c r="C219" s="147">
        <v>233386.13642225697</v>
      </c>
      <c r="D219" s="144">
        <v>583.46529999999996</v>
      </c>
      <c r="E219" s="144">
        <v>5118.2976593284611</v>
      </c>
      <c r="F219" s="144">
        <v>5701.762959328461</v>
      </c>
      <c r="G219" s="148">
        <v>228267.8387629285</v>
      </c>
    </row>
    <row r="220" spans="1:7" x14ac:dyDescent="0.25">
      <c r="A220" s="145">
        <v>50771</v>
      </c>
      <c r="B220" s="146">
        <v>204</v>
      </c>
      <c r="C220" s="147">
        <v>228267.8387629285</v>
      </c>
      <c r="D220" s="144">
        <v>570.66959999999995</v>
      </c>
      <c r="E220" s="144">
        <v>5131.0934034767824</v>
      </c>
      <c r="F220" s="144">
        <v>5701.7630034767826</v>
      </c>
      <c r="G220" s="148">
        <v>223136.74535945171</v>
      </c>
    </row>
    <row r="221" spans="1:7" x14ac:dyDescent="0.25">
      <c r="A221" s="145">
        <v>50802</v>
      </c>
      <c r="B221" s="146">
        <v>205</v>
      </c>
      <c r="C221" s="147">
        <v>223136.74535945171</v>
      </c>
      <c r="D221" s="144">
        <v>557.84190000000001</v>
      </c>
      <c r="E221" s="144">
        <v>5143.9211369854738</v>
      </c>
      <c r="F221" s="144">
        <v>5701.7630369854742</v>
      </c>
      <c r="G221" s="148">
        <v>217992.82422246624</v>
      </c>
    </row>
    <row r="222" spans="1:7" x14ac:dyDescent="0.25">
      <c r="A222" s="145">
        <v>50830</v>
      </c>
      <c r="B222" s="146">
        <v>206</v>
      </c>
      <c r="C222" s="147">
        <v>217992.82422246624</v>
      </c>
      <c r="D222" s="144">
        <v>544.98209999999995</v>
      </c>
      <c r="E222" s="144">
        <v>5156.7809398279378</v>
      </c>
      <c r="F222" s="144">
        <v>5701.763039827938</v>
      </c>
      <c r="G222" s="148">
        <v>212836.0432826383</v>
      </c>
    </row>
    <row r="223" spans="1:7" x14ac:dyDescent="0.25">
      <c r="A223" s="145">
        <v>50861</v>
      </c>
      <c r="B223" s="146">
        <v>207</v>
      </c>
      <c r="C223" s="147">
        <v>212836.0432826383</v>
      </c>
      <c r="D223" s="144">
        <v>532.09010000000001</v>
      </c>
      <c r="E223" s="144">
        <v>5169.6728921775075</v>
      </c>
      <c r="F223" s="144">
        <v>5701.7629921775078</v>
      </c>
      <c r="G223" s="148">
        <v>207666.3703904608</v>
      </c>
    </row>
    <row r="224" spans="1:7" x14ac:dyDescent="0.25">
      <c r="A224" s="145">
        <v>50891</v>
      </c>
      <c r="B224" s="146">
        <v>208</v>
      </c>
      <c r="C224" s="147">
        <v>207666.3703904608</v>
      </c>
      <c r="D224" s="144">
        <v>519.16589999999997</v>
      </c>
      <c r="E224" s="144">
        <v>5182.5970744079523</v>
      </c>
      <c r="F224" s="144">
        <v>5701.7629744079522</v>
      </c>
      <c r="G224" s="148">
        <v>202483.77331605286</v>
      </c>
    </row>
    <row r="225" spans="1:7" x14ac:dyDescent="0.25">
      <c r="A225" s="145">
        <v>50922</v>
      </c>
      <c r="B225" s="146">
        <v>209</v>
      </c>
      <c r="C225" s="147">
        <v>202483.77331605286</v>
      </c>
      <c r="D225" s="144">
        <v>506.20940000000002</v>
      </c>
      <c r="E225" s="144">
        <v>5195.5535670939717</v>
      </c>
      <c r="F225" s="144">
        <v>5701.7629670939714</v>
      </c>
      <c r="G225" s="148">
        <v>197288.21974895889</v>
      </c>
    </row>
    <row r="226" spans="1:7" x14ac:dyDescent="0.25">
      <c r="A226" s="145">
        <v>50952</v>
      </c>
      <c r="B226" s="146">
        <v>210</v>
      </c>
      <c r="C226" s="147">
        <v>197288.21974895889</v>
      </c>
      <c r="D226" s="144">
        <v>493.22050000000002</v>
      </c>
      <c r="E226" s="144">
        <v>5208.5424510117073</v>
      </c>
      <c r="F226" s="144">
        <v>5701.7629510117076</v>
      </c>
      <c r="G226" s="148">
        <v>192079.67729794717</v>
      </c>
    </row>
    <row r="227" spans="1:7" x14ac:dyDescent="0.25">
      <c r="A227" s="145">
        <v>50983</v>
      </c>
      <c r="B227" s="146">
        <v>211</v>
      </c>
      <c r="C227" s="147">
        <v>192079.67729794717</v>
      </c>
      <c r="D227" s="144">
        <v>480.19920000000002</v>
      </c>
      <c r="E227" s="144">
        <v>5221.5638071392359</v>
      </c>
      <c r="F227" s="144">
        <v>5701.7630071392359</v>
      </c>
      <c r="G227" s="148">
        <v>186858.11349080794</v>
      </c>
    </row>
    <row r="228" spans="1:7" x14ac:dyDescent="0.25">
      <c r="A228" s="145">
        <v>51014</v>
      </c>
      <c r="B228" s="146">
        <v>212</v>
      </c>
      <c r="C228" s="147">
        <v>186858.11349080794</v>
      </c>
      <c r="D228" s="144">
        <v>467.14530000000002</v>
      </c>
      <c r="E228" s="144">
        <v>5234.6177166570842</v>
      </c>
      <c r="F228" s="144">
        <v>5701.7630166570843</v>
      </c>
      <c r="G228" s="148">
        <v>181623.49577415086</v>
      </c>
    </row>
    <row r="229" spans="1:7" x14ac:dyDescent="0.25">
      <c r="A229" s="145">
        <v>51044</v>
      </c>
      <c r="B229" s="146">
        <v>213</v>
      </c>
      <c r="C229" s="147">
        <v>181623.49577415086</v>
      </c>
      <c r="D229" s="144">
        <v>454.05869999999999</v>
      </c>
      <c r="E229" s="144">
        <v>5247.7042609487262</v>
      </c>
      <c r="F229" s="144">
        <v>5701.7629609487258</v>
      </c>
      <c r="G229" s="148">
        <v>176375.79151320213</v>
      </c>
    </row>
    <row r="230" spans="1:7" x14ac:dyDescent="0.25">
      <c r="A230" s="145">
        <v>51075</v>
      </c>
      <c r="B230" s="146">
        <v>214</v>
      </c>
      <c r="C230" s="147">
        <v>176375.79151320213</v>
      </c>
      <c r="D230" s="144">
        <v>440.93950000000001</v>
      </c>
      <c r="E230" s="144">
        <v>5260.8235216010989</v>
      </c>
      <c r="F230" s="144">
        <v>5701.7630216010994</v>
      </c>
      <c r="G230" s="148">
        <v>171114.96799160104</v>
      </c>
    </row>
    <row r="231" spans="1:7" x14ac:dyDescent="0.25">
      <c r="A231" s="145">
        <v>51105</v>
      </c>
      <c r="B231" s="146">
        <v>215</v>
      </c>
      <c r="C231" s="147">
        <v>171114.96799160104</v>
      </c>
      <c r="D231" s="144">
        <v>427.78739999999999</v>
      </c>
      <c r="E231" s="144">
        <v>5273.9755804051019</v>
      </c>
      <c r="F231" s="144">
        <v>5701.7629804051021</v>
      </c>
      <c r="G231" s="148">
        <v>165840.99241119594</v>
      </c>
    </row>
    <row r="232" spans="1:7" x14ac:dyDescent="0.25">
      <c r="A232" s="145">
        <v>51136</v>
      </c>
      <c r="B232" s="146">
        <v>216</v>
      </c>
      <c r="C232" s="147">
        <v>165840.99241119594</v>
      </c>
      <c r="D232" s="144">
        <v>414.60250000000002</v>
      </c>
      <c r="E232" s="144">
        <v>5287.1605193561145</v>
      </c>
      <c r="F232" s="144">
        <v>5701.7630193561145</v>
      </c>
      <c r="G232" s="148">
        <v>160553.83189183983</v>
      </c>
    </row>
    <row r="233" spans="1:7" x14ac:dyDescent="0.25">
      <c r="A233" s="145">
        <v>51167</v>
      </c>
      <c r="B233" s="146">
        <v>217</v>
      </c>
      <c r="C233" s="147">
        <v>160553.83189183983</v>
      </c>
      <c r="D233" s="144">
        <v>401.38459999999998</v>
      </c>
      <c r="E233" s="144">
        <v>5300.3784206545042</v>
      </c>
      <c r="F233" s="144">
        <v>5701.7630206545045</v>
      </c>
      <c r="G233" s="148">
        <v>155253.45347118532</v>
      </c>
    </row>
    <row r="234" spans="1:7" x14ac:dyDescent="0.25">
      <c r="A234" s="145">
        <v>51196</v>
      </c>
      <c r="B234" s="146">
        <v>218</v>
      </c>
      <c r="C234" s="147">
        <v>155253.45347118532</v>
      </c>
      <c r="D234" s="144">
        <v>388.1336</v>
      </c>
      <c r="E234" s="144">
        <v>5313.6293667061409</v>
      </c>
      <c r="F234" s="144">
        <v>5701.762966706141</v>
      </c>
      <c r="G234" s="148">
        <v>149939.82410447916</v>
      </c>
    </row>
    <row r="235" spans="1:7" x14ac:dyDescent="0.25">
      <c r="A235" s="145">
        <v>51227</v>
      </c>
      <c r="B235" s="146">
        <v>219</v>
      </c>
      <c r="C235" s="147">
        <v>149939.82410447916</v>
      </c>
      <c r="D235" s="144">
        <v>374.84960000000001</v>
      </c>
      <c r="E235" s="144">
        <v>5326.9134401229057</v>
      </c>
      <c r="F235" s="144">
        <v>5701.7630401229053</v>
      </c>
      <c r="G235" s="148">
        <v>144612.91066435626</v>
      </c>
    </row>
    <row r="236" spans="1:7" x14ac:dyDescent="0.25">
      <c r="A236" s="145">
        <v>51257</v>
      </c>
      <c r="B236" s="146">
        <v>220</v>
      </c>
      <c r="C236" s="147">
        <v>144612.91066435626</v>
      </c>
      <c r="D236" s="144">
        <v>361.53230000000002</v>
      </c>
      <c r="E236" s="144">
        <v>5340.2307237232126</v>
      </c>
      <c r="F236" s="144">
        <v>5701.7630237232124</v>
      </c>
      <c r="G236" s="148">
        <v>139272.67994063304</v>
      </c>
    </row>
    <row r="237" spans="1:7" x14ac:dyDescent="0.25">
      <c r="A237" s="145">
        <v>51288</v>
      </c>
      <c r="B237" s="146">
        <v>221</v>
      </c>
      <c r="C237" s="147">
        <v>139272.67994063304</v>
      </c>
      <c r="D237" s="144">
        <v>348.18169999999998</v>
      </c>
      <c r="E237" s="144">
        <v>5353.5813005325208</v>
      </c>
      <c r="F237" s="144">
        <v>5701.7630005325209</v>
      </c>
      <c r="G237" s="148">
        <v>133919.09864010051</v>
      </c>
    </row>
    <row r="238" spans="1:7" x14ac:dyDescent="0.25">
      <c r="A238" s="145">
        <v>51318</v>
      </c>
      <c r="B238" s="146">
        <v>222</v>
      </c>
      <c r="C238" s="147">
        <v>133919.09864010051</v>
      </c>
      <c r="D238" s="144">
        <v>334.79770000000002</v>
      </c>
      <c r="E238" s="144">
        <v>5366.9652537838519</v>
      </c>
      <c r="F238" s="144">
        <v>5701.762953783852</v>
      </c>
      <c r="G238" s="148">
        <v>128552.13338631665</v>
      </c>
    </row>
    <row r="239" spans="1:7" x14ac:dyDescent="0.25">
      <c r="A239" s="145">
        <v>51349</v>
      </c>
      <c r="B239" s="146">
        <v>223</v>
      </c>
      <c r="C239" s="147">
        <v>128552.13338631665</v>
      </c>
      <c r="D239" s="144">
        <v>321.38029999999998</v>
      </c>
      <c r="E239" s="144">
        <v>5380.3826669183127</v>
      </c>
      <c r="F239" s="144">
        <v>5701.7629669183125</v>
      </c>
      <c r="G239" s="148">
        <v>123171.75071939833</v>
      </c>
    </row>
    <row r="240" spans="1:7" x14ac:dyDescent="0.25">
      <c r="A240" s="145">
        <v>51380</v>
      </c>
      <c r="B240" s="146">
        <v>224</v>
      </c>
      <c r="C240" s="147">
        <v>123171.75071939833</v>
      </c>
      <c r="D240" s="144">
        <v>307.92939999999999</v>
      </c>
      <c r="E240" s="144">
        <v>5393.8336235856077</v>
      </c>
      <c r="F240" s="144">
        <v>5701.7630235856077</v>
      </c>
      <c r="G240" s="148">
        <v>117777.91709581272</v>
      </c>
    </row>
    <row r="241" spans="1:8" x14ac:dyDescent="0.25">
      <c r="A241" s="145">
        <v>51410</v>
      </c>
      <c r="B241" s="146">
        <v>225</v>
      </c>
      <c r="C241" s="147">
        <v>117777.91709581272</v>
      </c>
      <c r="D241" s="144">
        <v>294.44479999999999</v>
      </c>
      <c r="E241" s="144">
        <v>5407.3182076445728</v>
      </c>
      <c r="F241" s="144">
        <v>5701.763007644573</v>
      </c>
      <c r="G241" s="148">
        <v>112370.59888816816</v>
      </c>
    </row>
    <row r="242" spans="1:8" x14ac:dyDescent="0.25">
      <c r="A242" s="145">
        <v>51441</v>
      </c>
      <c r="B242" s="146">
        <v>226</v>
      </c>
      <c r="C242" s="147">
        <v>112370.59888816816</v>
      </c>
      <c r="D242" s="144">
        <v>280.92649999999998</v>
      </c>
      <c r="E242" s="144">
        <v>5420.8365031636831</v>
      </c>
      <c r="F242" s="144">
        <v>5701.7630031636827</v>
      </c>
      <c r="G242" s="148">
        <v>106949.76238500448</v>
      </c>
    </row>
    <row r="243" spans="1:8" x14ac:dyDescent="0.25">
      <c r="A243" s="145">
        <v>51471</v>
      </c>
      <c r="B243" s="146">
        <v>227</v>
      </c>
      <c r="C243" s="147">
        <v>106949.76238500448</v>
      </c>
      <c r="D243" s="144">
        <v>267.37439999999998</v>
      </c>
      <c r="E243" s="144">
        <v>5434.3885944215936</v>
      </c>
      <c r="F243" s="144">
        <v>5701.7629944215932</v>
      </c>
      <c r="G243" s="148">
        <v>101515.37379058289</v>
      </c>
    </row>
    <row r="244" spans="1:8" x14ac:dyDescent="0.25">
      <c r="A244" s="145">
        <v>51502</v>
      </c>
      <c r="B244" s="146">
        <v>228</v>
      </c>
      <c r="C244" s="147">
        <v>101515.37379058289</v>
      </c>
      <c r="D244" s="144">
        <v>253.7884</v>
      </c>
      <c r="E244" s="144">
        <v>5447.974565907647</v>
      </c>
      <c r="F244" s="144">
        <v>5701.7629659076474</v>
      </c>
      <c r="G244" s="148">
        <v>96067.399224675246</v>
      </c>
    </row>
    <row r="245" spans="1:8" x14ac:dyDescent="0.25">
      <c r="A245" s="145">
        <v>51533</v>
      </c>
      <c r="B245" s="146">
        <v>229</v>
      </c>
      <c r="C245" s="147">
        <v>96067.399224675246</v>
      </c>
      <c r="D245" s="144">
        <v>240.16849999999999</v>
      </c>
      <c r="E245" s="144">
        <v>5461.5945023224158</v>
      </c>
      <c r="F245" s="144">
        <v>5701.7630023224156</v>
      </c>
      <c r="G245" s="148">
        <v>90605.804722352827</v>
      </c>
    </row>
    <row r="246" spans="1:8" x14ac:dyDescent="0.25">
      <c r="A246" s="145">
        <v>51561</v>
      </c>
      <c r="B246" s="146">
        <v>230</v>
      </c>
      <c r="C246" s="147">
        <v>90605.804722352827</v>
      </c>
      <c r="D246" s="144">
        <v>226.5145</v>
      </c>
      <c r="E246" s="144">
        <v>5475.2484885782214</v>
      </c>
      <c r="F246" s="144">
        <v>5701.7629885782217</v>
      </c>
      <c r="G246" s="148">
        <v>85130.556233774609</v>
      </c>
    </row>
    <row r="247" spans="1:8" x14ac:dyDescent="0.25">
      <c r="A247" s="145">
        <v>51592</v>
      </c>
      <c r="B247" s="146">
        <v>231</v>
      </c>
      <c r="C247" s="147">
        <v>85130.556233774609</v>
      </c>
      <c r="D247" s="144">
        <v>212.82640000000001</v>
      </c>
      <c r="E247" s="144">
        <v>5488.9366097996672</v>
      </c>
      <c r="F247" s="144">
        <v>5701.7630097996671</v>
      </c>
      <c r="G247" s="148">
        <v>79641.619623974941</v>
      </c>
    </row>
    <row r="248" spans="1:8" x14ac:dyDescent="0.25">
      <c r="A248" s="145">
        <v>51622</v>
      </c>
      <c r="B248" s="146">
        <v>232</v>
      </c>
      <c r="C248" s="147">
        <v>79641.619623974941</v>
      </c>
      <c r="D248" s="144">
        <v>199.10400000000001</v>
      </c>
      <c r="E248" s="144">
        <v>5502.6589513241661</v>
      </c>
      <c r="F248" s="144">
        <v>5701.7629513241664</v>
      </c>
      <c r="G248" s="148">
        <v>74138.960672650777</v>
      </c>
    </row>
    <row r="249" spans="1:8" x14ac:dyDescent="0.25">
      <c r="A249" s="145">
        <v>51653</v>
      </c>
      <c r="B249" s="146">
        <v>233</v>
      </c>
      <c r="C249" s="147">
        <v>74138.960672650777</v>
      </c>
      <c r="D249" s="144">
        <v>185.34739999999999</v>
      </c>
      <c r="E249" s="144">
        <v>5516.4155987024778</v>
      </c>
      <c r="F249" s="144">
        <v>5701.7629987024775</v>
      </c>
      <c r="G249" s="148">
        <v>68622.545073948306</v>
      </c>
    </row>
    <row r="250" spans="1:8" x14ac:dyDescent="0.25">
      <c r="A250" s="145">
        <v>51683</v>
      </c>
      <c r="B250" s="146">
        <v>234</v>
      </c>
      <c r="C250" s="147">
        <v>68622.545073948306</v>
      </c>
      <c r="D250" s="144">
        <v>171.5564</v>
      </c>
      <c r="E250" s="144">
        <v>5530.2066376992325</v>
      </c>
      <c r="F250" s="144">
        <v>5701.7630376992329</v>
      </c>
      <c r="G250" s="148">
        <v>63092.338436249076</v>
      </c>
    </row>
    <row r="251" spans="1:8" x14ac:dyDescent="0.25">
      <c r="A251" s="145">
        <v>51714</v>
      </c>
      <c r="B251" s="146">
        <v>235</v>
      </c>
      <c r="C251" s="147">
        <v>63092.338436249076</v>
      </c>
      <c r="D251" s="144">
        <v>157.73079999999999</v>
      </c>
      <c r="E251" s="144">
        <v>5544.0321542934817</v>
      </c>
      <c r="F251" s="144">
        <v>5701.7629542934819</v>
      </c>
      <c r="G251" s="148">
        <v>57548.306281955593</v>
      </c>
    </row>
    <row r="252" spans="1:8" x14ac:dyDescent="0.25">
      <c r="A252" s="145">
        <v>51745</v>
      </c>
      <c r="B252" s="146">
        <v>236</v>
      </c>
      <c r="C252" s="147">
        <v>57548.306281955593</v>
      </c>
      <c r="D252" s="144">
        <v>143.8708</v>
      </c>
      <c r="E252" s="144">
        <v>5557.8922346792151</v>
      </c>
      <c r="F252" s="144">
        <v>5701.7630346792148</v>
      </c>
      <c r="G252" s="148">
        <v>51990.414047276376</v>
      </c>
    </row>
    <row r="253" spans="1:8" x14ac:dyDescent="0.25">
      <c r="A253" s="145">
        <v>51775</v>
      </c>
      <c r="B253" s="146">
        <v>237</v>
      </c>
      <c r="C253" s="147">
        <v>51990.414047276376</v>
      </c>
      <c r="D253" s="144">
        <v>129.976</v>
      </c>
      <c r="E253" s="144">
        <v>5571.7869652659128</v>
      </c>
      <c r="F253" s="144">
        <v>5701.7629652659125</v>
      </c>
      <c r="G253" s="148">
        <v>46418.627082010462</v>
      </c>
    </row>
    <row r="254" spans="1:8" x14ac:dyDescent="0.25">
      <c r="A254" s="145">
        <v>51806</v>
      </c>
      <c r="B254" s="146">
        <v>238</v>
      </c>
      <c r="C254" s="147">
        <v>46418.627082010462</v>
      </c>
      <c r="D254" s="144">
        <v>116.0466</v>
      </c>
      <c r="E254" s="144">
        <v>5585.716432679078</v>
      </c>
      <c r="F254" s="144">
        <v>5701.7630326790777</v>
      </c>
      <c r="G254" s="148">
        <v>40832.910649331381</v>
      </c>
    </row>
    <row r="255" spans="1:8" x14ac:dyDescent="0.25">
      <c r="A255" s="145">
        <v>51836</v>
      </c>
      <c r="B255" s="146">
        <v>239</v>
      </c>
      <c r="C255" s="147">
        <v>40832.910649331381</v>
      </c>
      <c r="D255" s="144">
        <v>102.0823</v>
      </c>
      <c r="E255" s="144">
        <v>5599.6807237607754</v>
      </c>
      <c r="F255" s="144">
        <v>5701.7630237607755</v>
      </c>
      <c r="G255" s="148">
        <v>35233.229925570602</v>
      </c>
      <c r="H255" s="166"/>
    </row>
    <row r="256" spans="1:8" x14ac:dyDescent="0.25">
      <c r="A256" s="145">
        <v>51883</v>
      </c>
      <c r="B256" s="146">
        <v>240</v>
      </c>
      <c r="C256" s="147">
        <v>35233.229925570602</v>
      </c>
      <c r="D256" s="144">
        <v>48.30363548387097</v>
      </c>
      <c r="E256" s="144">
        <v>5613.6799255701771</v>
      </c>
      <c r="F256" s="144">
        <v>5661.9835610540486</v>
      </c>
      <c r="G256" s="148">
        <v>29619.550000000425</v>
      </c>
    </row>
    <row r="257" spans="1:7" x14ac:dyDescent="0.25">
      <c r="A257" s="145"/>
      <c r="B257" s="146"/>
      <c r="C257" s="147"/>
      <c r="D257" s="148"/>
      <c r="E257" s="148"/>
      <c r="F257" s="148"/>
      <c r="G257" s="148"/>
    </row>
    <row r="258" spans="1:7" x14ac:dyDescent="0.25">
      <c r="A258" s="145"/>
      <c r="B258" s="146"/>
      <c r="C258" s="147"/>
      <c r="D258" s="148"/>
      <c r="E258" s="148"/>
      <c r="F258" s="148"/>
      <c r="G258" s="148"/>
    </row>
    <row r="259" spans="1:7" x14ac:dyDescent="0.25">
      <c r="A259" s="145"/>
      <c r="B259" s="146"/>
      <c r="C259" s="147"/>
      <c r="D259" s="148"/>
      <c r="E259" s="148"/>
      <c r="F259" s="148"/>
      <c r="G259" s="148"/>
    </row>
    <row r="260" spans="1:7" x14ac:dyDescent="0.25">
      <c r="A260" s="145"/>
      <c r="B260" s="146"/>
      <c r="C260" s="147"/>
      <c r="D260" s="148"/>
      <c r="E260" s="148"/>
      <c r="F260" s="148"/>
      <c r="G260" s="148"/>
    </row>
    <row r="261" spans="1:7" x14ac:dyDescent="0.25">
      <c r="A261" s="145"/>
      <c r="B261" s="146"/>
      <c r="C261" s="147"/>
      <c r="D261" s="148"/>
      <c r="E261" s="148"/>
      <c r="F261" s="148"/>
      <c r="G261" s="148"/>
    </row>
    <row r="262" spans="1:7" x14ac:dyDescent="0.25">
      <c r="A262" s="145"/>
      <c r="B262" s="146"/>
      <c r="C262" s="147"/>
      <c r="D262" s="148"/>
      <c r="E262" s="148"/>
      <c r="F262" s="148"/>
      <c r="G262" s="148"/>
    </row>
    <row r="263" spans="1:7" x14ac:dyDescent="0.25">
      <c r="A263" s="145"/>
      <c r="B263" s="146"/>
      <c r="C263" s="147"/>
      <c r="D263" s="148"/>
      <c r="E263" s="148"/>
      <c r="F263" s="148"/>
      <c r="G263" s="148"/>
    </row>
    <row r="264" spans="1:7" x14ac:dyDescent="0.25">
      <c r="A264" s="145"/>
      <c r="B264" s="146"/>
      <c r="C264" s="147"/>
      <c r="D264" s="148"/>
      <c r="E264" s="148"/>
      <c r="F264" s="148"/>
      <c r="G264" s="148"/>
    </row>
    <row r="265" spans="1:7" x14ac:dyDescent="0.25">
      <c r="A265" s="145"/>
      <c r="B265" s="146"/>
      <c r="C265" s="147"/>
      <c r="D265" s="148"/>
      <c r="E265" s="148"/>
      <c r="F265" s="148"/>
      <c r="G265" s="148"/>
    </row>
    <row r="266" spans="1:7" x14ac:dyDescent="0.25">
      <c r="A266" s="145"/>
      <c r="B266" s="146"/>
      <c r="C266" s="147"/>
      <c r="D266" s="148"/>
      <c r="E266" s="148"/>
      <c r="F266" s="148"/>
      <c r="G266" s="148"/>
    </row>
    <row r="267" spans="1:7" x14ac:dyDescent="0.25">
      <c r="A267" s="145"/>
      <c r="B267" s="146"/>
      <c r="C267" s="147"/>
      <c r="D267" s="148"/>
      <c r="E267" s="148"/>
      <c r="F267" s="148"/>
      <c r="G267" s="148"/>
    </row>
    <row r="268" spans="1:7" x14ac:dyDescent="0.25">
      <c r="A268" s="145"/>
      <c r="B268" s="146"/>
      <c r="C268" s="147"/>
      <c r="D268" s="148"/>
      <c r="E268" s="148"/>
      <c r="F268" s="148"/>
      <c r="G268" s="148"/>
    </row>
    <row r="269" spans="1:7" x14ac:dyDescent="0.25">
      <c r="A269" s="145"/>
      <c r="B269" s="146"/>
      <c r="C269" s="147"/>
      <c r="D269" s="148"/>
      <c r="E269" s="148"/>
      <c r="F269" s="148"/>
      <c r="G269" s="148"/>
    </row>
    <row r="270" spans="1:7" x14ac:dyDescent="0.25">
      <c r="A270" s="145"/>
      <c r="B270" s="146"/>
      <c r="C270" s="147"/>
      <c r="D270" s="148"/>
      <c r="E270" s="148"/>
      <c r="F270" s="148"/>
      <c r="G270" s="148"/>
    </row>
    <row r="271" spans="1:7" x14ac:dyDescent="0.25">
      <c r="A271" s="145"/>
      <c r="B271" s="146"/>
      <c r="C271" s="147"/>
      <c r="D271" s="148"/>
      <c r="E271" s="148"/>
      <c r="F271" s="148"/>
      <c r="G271" s="148"/>
    </row>
    <row r="272" spans="1:7" x14ac:dyDescent="0.25">
      <c r="A272" s="145"/>
      <c r="B272" s="146"/>
      <c r="C272" s="147"/>
      <c r="D272" s="148"/>
      <c r="E272" s="148"/>
      <c r="F272" s="148"/>
      <c r="G272" s="148"/>
    </row>
    <row r="273" spans="1:7" x14ac:dyDescent="0.25">
      <c r="A273" s="145"/>
      <c r="B273" s="146"/>
      <c r="C273" s="147"/>
      <c r="D273" s="148"/>
      <c r="E273" s="148"/>
      <c r="F273" s="148"/>
      <c r="G273" s="148"/>
    </row>
    <row r="274" spans="1:7" x14ac:dyDescent="0.25">
      <c r="A274" s="145"/>
      <c r="B274" s="146"/>
      <c r="C274" s="147"/>
      <c r="D274" s="148"/>
      <c r="E274" s="148"/>
      <c r="F274" s="148"/>
      <c r="G274" s="148"/>
    </row>
    <row r="275" spans="1:7" x14ac:dyDescent="0.25">
      <c r="A275" s="145"/>
      <c r="B275" s="146"/>
      <c r="C275" s="147"/>
      <c r="D275" s="148"/>
      <c r="E275" s="148"/>
      <c r="F275" s="148"/>
      <c r="G275" s="148"/>
    </row>
    <row r="276" spans="1:7" x14ac:dyDescent="0.25">
      <c r="A276" s="145"/>
      <c r="B276" s="146"/>
      <c r="C276" s="147"/>
      <c r="D276" s="148"/>
      <c r="E276" s="148"/>
      <c r="F276" s="148"/>
      <c r="G276" s="148"/>
    </row>
    <row r="277" spans="1:7" x14ac:dyDescent="0.25">
      <c r="A277" s="145"/>
      <c r="B277" s="146"/>
      <c r="C277" s="147"/>
      <c r="D277" s="148"/>
      <c r="E277" s="148"/>
      <c r="F277" s="148"/>
      <c r="G277" s="148"/>
    </row>
    <row r="278" spans="1:7" x14ac:dyDescent="0.25">
      <c r="A278" s="145"/>
      <c r="B278" s="146"/>
      <c r="C278" s="147"/>
      <c r="D278" s="148"/>
      <c r="E278" s="148"/>
      <c r="F278" s="148"/>
      <c r="G278" s="148"/>
    </row>
    <row r="279" spans="1:7" x14ac:dyDescent="0.25">
      <c r="A279" s="145"/>
      <c r="B279" s="146"/>
      <c r="C279" s="147"/>
      <c r="D279" s="148"/>
      <c r="E279" s="148"/>
      <c r="F279" s="148"/>
      <c r="G279" s="148"/>
    </row>
    <row r="280" spans="1:7" x14ac:dyDescent="0.25">
      <c r="A280" s="145"/>
      <c r="B280" s="146"/>
      <c r="C280" s="147"/>
      <c r="D280" s="148"/>
      <c r="E280" s="148"/>
      <c r="F280" s="148"/>
      <c r="G280" s="148"/>
    </row>
    <row r="281" spans="1:7" x14ac:dyDescent="0.25">
      <c r="A281" s="145"/>
      <c r="B281" s="146"/>
      <c r="C281" s="147"/>
      <c r="D281" s="148"/>
      <c r="E281" s="148"/>
      <c r="F281" s="148"/>
      <c r="G281" s="148"/>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A44D-883F-4458-8F71-D11946F42AD1}">
  <sheetPr codeName="Sheet15"/>
  <dimension ref="A1:M256"/>
  <sheetViews>
    <sheetView zoomScaleNormal="100" workbookViewId="0">
      <selection activeCell="A253" sqref="A253"/>
    </sheetView>
  </sheetViews>
  <sheetFormatPr defaultColWidth="9.140625" defaultRowHeight="15" x14ac:dyDescent="0.25"/>
  <cols>
    <col min="1" max="1" width="9.140625" style="101"/>
    <col min="2" max="2" width="7.85546875" style="101" customWidth="1"/>
    <col min="3" max="3" width="14.7109375" style="101" customWidth="1"/>
    <col min="4" max="4" width="14.28515625" style="101" customWidth="1"/>
    <col min="5" max="7" width="14.7109375" style="101" customWidth="1"/>
    <col min="8" max="16384" width="9.140625" style="101"/>
  </cols>
  <sheetData>
    <row r="1" spans="1:13" x14ac:dyDescent="0.25">
      <c r="A1" s="99"/>
      <c r="B1" s="99"/>
      <c r="C1" s="99"/>
      <c r="D1" s="99"/>
      <c r="E1" s="99"/>
      <c r="F1" s="99"/>
      <c r="G1" s="100"/>
    </row>
    <row r="2" spans="1:13" x14ac:dyDescent="0.25">
      <c r="A2" s="99"/>
      <c r="B2" s="99"/>
      <c r="C2" s="99"/>
      <c r="D2" s="99"/>
      <c r="E2" s="99"/>
      <c r="F2" s="102"/>
      <c r="G2" s="103"/>
    </row>
    <row r="3" spans="1:13" x14ac:dyDescent="0.25">
      <c r="A3" s="99"/>
      <c r="B3" s="99"/>
      <c r="C3" s="99"/>
      <c r="D3" s="99"/>
      <c r="E3" s="99"/>
      <c r="F3" s="102"/>
      <c r="G3" s="103"/>
    </row>
    <row r="4" spans="1:13" ht="21" x14ac:dyDescent="0.35">
      <c r="A4" s="99"/>
      <c r="B4" s="150" t="s">
        <v>60</v>
      </c>
      <c r="C4" s="99"/>
      <c r="D4" s="99"/>
      <c r="E4" s="151"/>
      <c r="F4" s="152" t="s">
        <v>107</v>
      </c>
      <c r="G4" s="153"/>
      <c r="K4" s="154"/>
      <c r="L4" s="114"/>
    </row>
    <row r="5" spans="1:13" x14ac:dyDescent="0.25">
      <c r="A5" s="99"/>
      <c r="B5" s="99"/>
      <c r="C5" s="99"/>
      <c r="D5" s="99"/>
      <c r="E5" s="104"/>
      <c r="F5" s="115"/>
      <c r="G5" s="99"/>
      <c r="K5" s="155"/>
      <c r="L5" s="114"/>
    </row>
    <row r="6" spans="1:13" x14ac:dyDescent="0.25">
      <c r="A6" s="99"/>
      <c r="B6" s="156" t="s">
        <v>63</v>
      </c>
      <c r="C6" s="157"/>
      <c r="D6" s="158"/>
      <c r="E6" s="120">
        <v>44593</v>
      </c>
      <c r="F6" s="121"/>
      <c r="G6" s="99"/>
      <c r="K6" s="123"/>
      <c r="L6" s="123"/>
    </row>
    <row r="7" spans="1:13" x14ac:dyDescent="0.25">
      <c r="A7" s="99"/>
      <c r="B7" s="159" t="s">
        <v>65</v>
      </c>
      <c r="C7" s="146"/>
      <c r="E7" s="125">
        <v>240</v>
      </c>
      <c r="F7" s="126" t="s">
        <v>66</v>
      </c>
      <c r="G7" s="99"/>
      <c r="K7" s="128"/>
      <c r="L7" s="128"/>
    </row>
    <row r="8" spans="1:13" x14ac:dyDescent="0.25">
      <c r="A8" s="99"/>
      <c r="B8" s="159" t="s">
        <v>73</v>
      </c>
      <c r="C8" s="146"/>
      <c r="D8" s="160">
        <v>44592</v>
      </c>
      <c r="E8" s="178">
        <v>4413636.0284633217</v>
      </c>
      <c r="F8" s="126" t="s">
        <v>69</v>
      </c>
      <c r="G8" s="161"/>
      <c r="K8" s="128"/>
      <c r="L8" s="128"/>
    </row>
    <row r="9" spans="1:13" x14ac:dyDescent="0.25">
      <c r="A9" s="99"/>
      <c r="B9" s="159" t="s">
        <v>74</v>
      </c>
      <c r="C9" s="146"/>
      <c r="D9" s="160">
        <v>51883</v>
      </c>
      <c r="E9" s="178">
        <v>291503.15077786881</v>
      </c>
      <c r="F9" s="126" t="s">
        <v>69</v>
      </c>
      <c r="G9" s="162"/>
      <c r="K9" s="128"/>
      <c r="L9" s="128"/>
    </row>
    <row r="10" spans="1:13" x14ac:dyDescent="0.25">
      <c r="A10" s="99"/>
      <c r="B10" s="136" t="s">
        <v>75</v>
      </c>
      <c r="C10" s="137"/>
      <c r="D10" s="138"/>
      <c r="E10" s="139">
        <v>0.03</v>
      </c>
      <c r="F10" s="140"/>
      <c r="G10" s="163"/>
      <c r="K10" s="128"/>
      <c r="L10" s="128"/>
      <c r="M10" s="134"/>
    </row>
    <row r="11" spans="1:13" x14ac:dyDescent="0.25">
      <c r="A11" s="99"/>
      <c r="B11" s="164"/>
      <c r="C11" s="146"/>
      <c r="E11" s="141"/>
      <c r="F11" s="125"/>
      <c r="G11" s="163"/>
      <c r="K11" s="128"/>
      <c r="L11" s="128"/>
      <c r="M11" s="134"/>
    </row>
    <row r="12" spans="1:13" x14ac:dyDescent="0.25">
      <c r="K12" s="128"/>
      <c r="L12" s="128"/>
      <c r="M12" s="134"/>
    </row>
    <row r="13" spans="1:13" ht="15.75" thickBot="1" x14ac:dyDescent="0.3">
      <c r="A13" s="165" t="s">
        <v>76</v>
      </c>
      <c r="B13" s="165" t="s">
        <v>77</v>
      </c>
      <c r="C13" s="165" t="s">
        <v>78</v>
      </c>
      <c r="D13" s="165" t="s">
        <v>79</v>
      </c>
      <c r="E13" s="165" t="s">
        <v>80</v>
      </c>
      <c r="F13" s="165" t="s">
        <v>81</v>
      </c>
      <c r="G13" s="165" t="s">
        <v>82</v>
      </c>
      <c r="K13" s="128"/>
      <c r="L13" s="128"/>
      <c r="M13" s="134"/>
    </row>
    <row r="14" spans="1:13" x14ac:dyDescent="0.25">
      <c r="A14" s="145">
        <v>44593</v>
      </c>
      <c r="B14" s="146">
        <v>1</v>
      </c>
      <c r="C14" s="147">
        <v>4413636.0284633217</v>
      </c>
      <c r="D14" s="148">
        <v>11034.09</v>
      </c>
      <c r="E14" s="148">
        <v>12555.917725776228</v>
      </c>
      <c r="F14" s="148">
        <v>23590.007725776228</v>
      </c>
      <c r="G14" s="148">
        <v>4401080.1107375454</v>
      </c>
      <c r="K14" s="128"/>
      <c r="L14" s="128"/>
      <c r="M14" s="134"/>
    </row>
    <row r="15" spans="1:13" x14ac:dyDescent="0.25">
      <c r="A15" s="145">
        <v>44621</v>
      </c>
      <c r="B15" s="146">
        <v>2</v>
      </c>
      <c r="C15" s="147">
        <v>4401080.1107375454</v>
      </c>
      <c r="D15" s="148">
        <v>11002.7003</v>
      </c>
      <c r="E15" s="148">
        <v>12587.307520090668</v>
      </c>
      <c r="F15" s="148">
        <v>23590.007820090668</v>
      </c>
      <c r="G15" s="148">
        <v>4388492.8032174548</v>
      </c>
      <c r="K15" s="128"/>
      <c r="L15" s="128"/>
      <c r="M15" s="134"/>
    </row>
    <row r="16" spans="1:13" x14ac:dyDescent="0.25">
      <c r="A16" s="145">
        <v>44652</v>
      </c>
      <c r="B16" s="146">
        <v>3</v>
      </c>
      <c r="C16" s="147">
        <v>4388492.8032174548</v>
      </c>
      <c r="D16" s="148">
        <v>10971.232</v>
      </c>
      <c r="E16" s="148">
        <v>12618.775788890895</v>
      </c>
      <c r="F16" s="148">
        <v>23590.007788890893</v>
      </c>
      <c r="G16" s="148">
        <v>4375874.0274285637</v>
      </c>
      <c r="K16" s="128"/>
      <c r="L16" s="128"/>
      <c r="M16" s="134"/>
    </row>
    <row r="17" spans="1:13" x14ac:dyDescent="0.25">
      <c r="A17" s="145">
        <v>44682</v>
      </c>
      <c r="B17" s="146">
        <v>4</v>
      </c>
      <c r="C17" s="147">
        <v>4375874.0274285637</v>
      </c>
      <c r="D17" s="148">
        <v>10939.685100000001</v>
      </c>
      <c r="E17" s="148">
        <v>12650.322728363122</v>
      </c>
      <c r="F17" s="148">
        <v>23590.007828363123</v>
      </c>
      <c r="G17" s="148">
        <v>4363223.7047002008</v>
      </c>
      <c r="K17" s="128"/>
      <c r="L17" s="128"/>
      <c r="M17" s="134"/>
    </row>
    <row r="18" spans="1:13" x14ac:dyDescent="0.25">
      <c r="A18" s="145">
        <v>44713</v>
      </c>
      <c r="B18" s="146">
        <v>5</v>
      </c>
      <c r="C18" s="147">
        <v>4363223.7047002008</v>
      </c>
      <c r="D18" s="148">
        <v>10908.059300000001</v>
      </c>
      <c r="E18" s="148">
        <v>12681.948535184029</v>
      </c>
      <c r="F18" s="148">
        <v>23590.007835184027</v>
      </c>
      <c r="G18" s="148">
        <v>4350541.7561650164</v>
      </c>
      <c r="K18" s="128"/>
      <c r="L18" s="128"/>
      <c r="M18" s="134"/>
    </row>
    <row r="19" spans="1:13" x14ac:dyDescent="0.25">
      <c r="A19" s="145">
        <v>44743</v>
      </c>
      <c r="B19" s="146">
        <v>6</v>
      </c>
      <c r="C19" s="147">
        <v>4350541.7561650164</v>
      </c>
      <c r="D19" s="148">
        <v>10876.3544</v>
      </c>
      <c r="E19" s="148">
        <v>12713.653406521989</v>
      </c>
      <c r="F19" s="148">
        <v>23590.00780652199</v>
      </c>
      <c r="G19" s="148">
        <v>4337828.1027584942</v>
      </c>
      <c r="K19" s="128"/>
      <c r="L19" s="128"/>
      <c r="M19" s="134"/>
    </row>
    <row r="20" spans="1:13" x14ac:dyDescent="0.25">
      <c r="A20" s="145">
        <v>44774</v>
      </c>
      <c r="B20" s="146">
        <v>7</v>
      </c>
      <c r="C20" s="147">
        <v>4337828.1027584942</v>
      </c>
      <c r="D20" s="148">
        <v>10844.570299999999</v>
      </c>
      <c r="E20" s="148">
        <v>12745.437540038296</v>
      </c>
      <c r="F20" s="148">
        <v>23590.007840038295</v>
      </c>
      <c r="G20" s="148">
        <v>4325082.6652184557</v>
      </c>
      <c r="K20" s="128"/>
      <c r="L20" s="128"/>
      <c r="M20" s="134"/>
    </row>
    <row r="21" spans="1:13" x14ac:dyDescent="0.25">
      <c r="A21" s="145">
        <v>44805</v>
      </c>
      <c r="B21" s="146">
        <v>8</v>
      </c>
      <c r="C21" s="147">
        <v>4325082.6652184557</v>
      </c>
      <c r="D21" s="148">
        <v>10812.706700000001</v>
      </c>
      <c r="E21" s="148">
        <v>12777.30113388839</v>
      </c>
      <c r="F21" s="148">
        <v>23590.00783388839</v>
      </c>
      <c r="G21" s="148">
        <v>4312305.3640845669</v>
      </c>
      <c r="K21" s="128"/>
      <c r="L21" s="128"/>
      <c r="M21" s="134"/>
    </row>
    <row r="22" spans="1:13" x14ac:dyDescent="0.25">
      <c r="A22" s="145">
        <v>44835</v>
      </c>
      <c r="B22" s="146">
        <v>9</v>
      </c>
      <c r="C22" s="147">
        <v>4312305.3640845669</v>
      </c>
      <c r="D22" s="148">
        <v>10780.7634</v>
      </c>
      <c r="E22" s="148">
        <v>12809.244386723112</v>
      </c>
      <c r="F22" s="148">
        <v>23590.007786723112</v>
      </c>
      <c r="G22" s="148">
        <v>4299496.1196978437</v>
      </c>
      <c r="K22" s="128"/>
      <c r="L22" s="128"/>
      <c r="M22" s="134"/>
    </row>
    <row r="23" spans="1:13" x14ac:dyDescent="0.25">
      <c r="A23" s="145">
        <v>44866</v>
      </c>
      <c r="B23" s="146">
        <v>10</v>
      </c>
      <c r="C23" s="147">
        <v>4299496.1196978437</v>
      </c>
      <c r="D23" s="148">
        <v>10748.740299999999</v>
      </c>
      <c r="E23" s="148">
        <v>12841.267497689918</v>
      </c>
      <c r="F23" s="148">
        <v>23590.007797689919</v>
      </c>
      <c r="G23" s="148">
        <v>4286654.8522001542</v>
      </c>
      <c r="K23" s="128"/>
      <c r="L23" s="128"/>
      <c r="M23" s="134"/>
    </row>
    <row r="24" spans="1:13" x14ac:dyDescent="0.25">
      <c r="A24" s="145">
        <v>44896</v>
      </c>
      <c r="B24" s="146">
        <v>11</v>
      </c>
      <c r="C24" s="147">
        <v>4286654.8522001542</v>
      </c>
      <c r="D24" s="148">
        <v>10716.6371</v>
      </c>
      <c r="E24" s="148">
        <v>12873.370666434144</v>
      </c>
      <c r="F24" s="148">
        <v>23590.007766434144</v>
      </c>
      <c r="G24" s="148">
        <v>4273781.4815337202</v>
      </c>
    </row>
    <row r="25" spans="1:13" x14ac:dyDescent="0.25">
      <c r="A25" s="145">
        <v>44927</v>
      </c>
      <c r="B25" s="146">
        <v>12</v>
      </c>
      <c r="C25" s="147">
        <v>4273781.4815337202</v>
      </c>
      <c r="D25" s="148">
        <v>10684.4537</v>
      </c>
      <c r="E25" s="148">
        <v>12905.554093100229</v>
      </c>
      <c r="F25" s="148">
        <v>23590.007793100231</v>
      </c>
      <c r="G25" s="148">
        <v>4260875.92744062</v>
      </c>
    </row>
    <row r="26" spans="1:13" x14ac:dyDescent="0.25">
      <c r="A26" s="145">
        <v>44958</v>
      </c>
      <c r="B26" s="146">
        <v>13</v>
      </c>
      <c r="C26" s="147">
        <v>4260875.92744062</v>
      </c>
      <c r="D26" s="148">
        <v>10652.1898</v>
      </c>
      <c r="E26" s="148">
        <v>12937.81797833298</v>
      </c>
      <c r="F26" s="148">
        <v>23590.00777833298</v>
      </c>
      <c r="G26" s="148">
        <v>4247938.1094622873</v>
      </c>
    </row>
    <row r="27" spans="1:13" x14ac:dyDescent="0.25">
      <c r="A27" s="145">
        <v>44986</v>
      </c>
      <c r="B27" s="146">
        <v>14</v>
      </c>
      <c r="C27" s="147">
        <v>4247938.1094622873</v>
      </c>
      <c r="D27" s="148">
        <v>10619.845300000001</v>
      </c>
      <c r="E27" s="148">
        <v>12970.162523278814</v>
      </c>
      <c r="F27" s="148">
        <v>23590.007823278815</v>
      </c>
      <c r="G27" s="148">
        <v>4234967.9469390083</v>
      </c>
    </row>
    <row r="28" spans="1:13" x14ac:dyDescent="0.25">
      <c r="A28" s="145">
        <v>45017</v>
      </c>
      <c r="B28" s="146">
        <v>15</v>
      </c>
      <c r="C28" s="147">
        <v>4234967.9469390083</v>
      </c>
      <c r="D28" s="148">
        <v>10587.419900000001</v>
      </c>
      <c r="E28" s="148">
        <v>13002.587929587009</v>
      </c>
      <c r="F28" s="148">
        <v>23590.007829587012</v>
      </c>
      <c r="G28" s="148">
        <v>4221965.3590094214</v>
      </c>
    </row>
    <row r="29" spans="1:13" x14ac:dyDescent="0.25">
      <c r="A29" s="145">
        <v>45047</v>
      </c>
      <c r="B29" s="146">
        <v>16</v>
      </c>
      <c r="C29" s="147">
        <v>4221965.3590094214</v>
      </c>
      <c r="D29" s="148">
        <v>10554.913399999999</v>
      </c>
      <c r="E29" s="148">
        <v>13035.094399410978</v>
      </c>
      <c r="F29" s="148">
        <v>23590.007799410978</v>
      </c>
      <c r="G29" s="148">
        <v>4208930.2646100102</v>
      </c>
    </row>
    <row r="30" spans="1:13" x14ac:dyDescent="0.25">
      <c r="A30" s="145">
        <v>45078</v>
      </c>
      <c r="B30" s="146">
        <v>17</v>
      </c>
      <c r="C30" s="147">
        <v>4208930.2646100102</v>
      </c>
      <c r="D30" s="148">
        <v>10522.325699999999</v>
      </c>
      <c r="E30" s="148">
        <v>13067.682135409503</v>
      </c>
      <c r="F30" s="148">
        <v>23590.007835409502</v>
      </c>
      <c r="G30" s="148">
        <v>4195862.5824746005</v>
      </c>
    </row>
    <row r="31" spans="1:13" x14ac:dyDescent="0.25">
      <c r="A31" s="145">
        <v>45108</v>
      </c>
      <c r="B31" s="146">
        <v>18</v>
      </c>
      <c r="C31" s="147">
        <v>4195862.5824746005</v>
      </c>
      <c r="D31" s="148">
        <v>10489.656499999999</v>
      </c>
      <c r="E31" s="148">
        <v>13100.351340748026</v>
      </c>
      <c r="F31" s="148">
        <v>23590.007840748025</v>
      </c>
      <c r="G31" s="148">
        <v>4182762.2311338526</v>
      </c>
    </row>
    <row r="32" spans="1:13" x14ac:dyDescent="0.25">
      <c r="A32" s="145">
        <v>45139</v>
      </c>
      <c r="B32" s="146">
        <v>19</v>
      </c>
      <c r="C32" s="147">
        <v>4182762.2311338526</v>
      </c>
      <c r="D32" s="148">
        <v>10456.9056</v>
      </c>
      <c r="E32" s="148">
        <v>13133.102219099896</v>
      </c>
      <c r="F32" s="148">
        <v>23590.007819099897</v>
      </c>
      <c r="G32" s="148">
        <v>4169629.1289147525</v>
      </c>
    </row>
    <row r="33" spans="1:7" x14ac:dyDescent="0.25">
      <c r="A33" s="145">
        <v>45170</v>
      </c>
      <c r="B33" s="146">
        <v>20</v>
      </c>
      <c r="C33" s="147">
        <v>4169629.1289147525</v>
      </c>
      <c r="D33" s="148">
        <v>10424.0728</v>
      </c>
      <c r="E33" s="148">
        <v>13165.934974647649</v>
      </c>
      <c r="F33" s="148">
        <v>23590.007774647649</v>
      </c>
      <c r="G33" s="148">
        <v>4156463.1939401049</v>
      </c>
    </row>
    <row r="34" spans="1:7" x14ac:dyDescent="0.25">
      <c r="A34" s="145">
        <v>45200</v>
      </c>
      <c r="B34" s="146">
        <v>21</v>
      </c>
      <c r="C34" s="147">
        <v>4156463.1939401049</v>
      </c>
      <c r="D34" s="148">
        <v>10391.157999999999</v>
      </c>
      <c r="E34" s="148">
        <v>13198.849812084265</v>
      </c>
      <c r="F34" s="148">
        <v>23590.007812084266</v>
      </c>
      <c r="G34" s="148">
        <v>4143264.3441280206</v>
      </c>
    </row>
    <row r="35" spans="1:7" x14ac:dyDescent="0.25">
      <c r="A35" s="145">
        <v>45231</v>
      </c>
      <c r="B35" s="146">
        <v>22</v>
      </c>
      <c r="C35" s="147">
        <v>4143264.3441280206</v>
      </c>
      <c r="D35" s="148">
        <v>10358.160900000001</v>
      </c>
      <c r="E35" s="148">
        <v>13231.846936614476</v>
      </c>
      <c r="F35" s="148">
        <v>23590.007836614477</v>
      </c>
      <c r="G35" s="148">
        <v>4130032.4971914063</v>
      </c>
    </row>
    <row r="36" spans="1:7" x14ac:dyDescent="0.25">
      <c r="A36" s="145">
        <v>45261</v>
      </c>
      <c r="B36" s="146">
        <v>23</v>
      </c>
      <c r="C36" s="147">
        <v>4130032.4971914063</v>
      </c>
      <c r="D36" s="148">
        <v>10325.081200000001</v>
      </c>
      <c r="E36" s="148">
        <v>13264.926553956015</v>
      </c>
      <c r="F36" s="148">
        <v>23590.007753956015</v>
      </c>
      <c r="G36" s="148">
        <v>4116767.5706374501</v>
      </c>
    </row>
    <row r="37" spans="1:7" x14ac:dyDescent="0.25">
      <c r="A37" s="145">
        <v>45292</v>
      </c>
      <c r="B37" s="146">
        <v>24</v>
      </c>
      <c r="C37" s="147">
        <v>4116767.5706374501</v>
      </c>
      <c r="D37" s="148">
        <v>10291.918900000001</v>
      </c>
      <c r="E37" s="148">
        <v>13298.088870340902</v>
      </c>
      <c r="F37" s="148">
        <v>23590.007770340904</v>
      </c>
      <c r="G37" s="148">
        <v>4103469.4817671091</v>
      </c>
    </row>
    <row r="38" spans="1:7" x14ac:dyDescent="0.25">
      <c r="A38" s="145">
        <v>45323</v>
      </c>
      <c r="B38" s="146">
        <v>25</v>
      </c>
      <c r="C38" s="147">
        <v>4103469.4817671091</v>
      </c>
      <c r="D38" s="148">
        <v>10258.673699999999</v>
      </c>
      <c r="E38" s="148">
        <v>13331.334092516756</v>
      </c>
      <c r="F38" s="148">
        <v>23590.007792516757</v>
      </c>
      <c r="G38" s="148">
        <v>4090138.1476745922</v>
      </c>
    </row>
    <row r="39" spans="1:7" x14ac:dyDescent="0.25">
      <c r="A39" s="145">
        <v>45352</v>
      </c>
      <c r="B39" s="146">
        <v>26</v>
      </c>
      <c r="C39" s="147">
        <v>4090138.1476745922</v>
      </c>
      <c r="D39" s="148">
        <v>10225.3454</v>
      </c>
      <c r="E39" s="148">
        <v>13364.662427748048</v>
      </c>
      <c r="F39" s="148">
        <v>23590.00782774805</v>
      </c>
      <c r="G39" s="148">
        <v>4076773.4852468441</v>
      </c>
    </row>
    <row r="40" spans="1:7" x14ac:dyDescent="0.25">
      <c r="A40" s="145">
        <v>45383</v>
      </c>
      <c r="B40" s="146">
        <v>27</v>
      </c>
      <c r="C40" s="147">
        <v>4076773.4852468441</v>
      </c>
      <c r="D40" s="148">
        <v>10191.9337</v>
      </c>
      <c r="E40" s="148">
        <v>13398.074083817417</v>
      </c>
      <c r="F40" s="148">
        <v>23590.007783817418</v>
      </c>
      <c r="G40" s="148">
        <v>4063375.4111630269</v>
      </c>
    </row>
    <row r="41" spans="1:7" x14ac:dyDescent="0.25">
      <c r="A41" s="145">
        <v>45413</v>
      </c>
      <c r="B41" s="146">
        <v>28</v>
      </c>
      <c r="C41" s="147">
        <v>4063375.4111630269</v>
      </c>
      <c r="D41" s="148">
        <v>10158.4385</v>
      </c>
      <c r="E41" s="148">
        <v>13431.569269026961</v>
      </c>
      <c r="F41" s="148">
        <v>23590.007769026961</v>
      </c>
      <c r="G41" s="148">
        <v>4049943.8418939998</v>
      </c>
    </row>
    <row r="42" spans="1:7" x14ac:dyDescent="0.25">
      <c r="A42" s="145">
        <v>45444</v>
      </c>
      <c r="B42" s="146">
        <v>29</v>
      </c>
      <c r="C42" s="147">
        <v>4049943.8418939998</v>
      </c>
      <c r="D42" s="148">
        <v>10124.8596</v>
      </c>
      <c r="E42" s="148">
        <v>13465.148192199529</v>
      </c>
      <c r="F42" s="148">
        <v>23590.007792199529</v>
      </c>
      <c r="G42" s="148">
        <v>4036478.6937018004</v>
      </c>
    </row>
    <row r="43" spans="1:7" x14ac:dyDescent="0.25">
      <c r="A43" s="145">
        <v>45474</v>
      </c>
      <c r="B43" s="146">
        <v>30</v>
      </c>
      <c r="C43" s="147">
        <v>4036478.6937018004</v>
      </c>
      <c r="D43" s="148">
        <v>10091.1967</v>
      </c>
      <c r="E43" s="148">
        <v>13498.811062680026</v>
      </c>
      <c r="F43" s="148">
        <v>23590.007762680027</v>
      </c>
      <c r="G43" s="148">
        <v>4022979.8826391203</v>
      </c>
    </row>
    <row r="44" spans="1:7" x14ac:dyDescent="0.25">
      <c r="A44" s="145">
        <v>45505</v>
      </c>
      <c r="B44" s="146">
        <v>31</v>
      </c>
      <c r="C44" s="147">
        <v>4022979.8826391203</v>
      </c>
      <c r="D44" s="148">
        <v>10057.449699999999</v>
      </c>
      <c r="E44" s="148">
        <v>13532.558090336728</v>
      </c>
      <c r="F44" s="148">
        <v>23590.007790336727</v>
      </c>
      <c r="G44" s="148">
        <v>4009447.3245487837</v>
      </c>
    </row>
    <row r="45" spans="1:7" x14ac:dyDescent="0.25">
      <c r="A45" s="145">
        <v>45536</v>
      </c>
      <c r="B45" s="146">
        <v>32</v>
      </c>
      <c r="C45" s="147">
        <v>4009447.3245487837</v>
      </c>
      <c r="D45" s="148">
        <v>10023.6183</v>
      </c>
      <c r="E45" s="148">
        <v>13566.389485562569</v>
      </c>
      <c r="F45" s="148">
        <v>23590.007785562571</v>
      </c>
      <c r="G45" s="148">
        <v>3995880.935063221</v>
      </c>
    </row>
    <row r="46" spans="1:7" x14ac:dyDescent="0.25">
      <c r="A46" s="145">
        <v>45566</v>
      </c>
      <c r="B46" s="146">
        <v>33</v>
      </c>
      <c r="C46" s="147">
        <v>3995880.935063221</v>
      </c>
      <c r="D46" s="148">
        <v>9989.7023000000008</v>
      </c>
      <c r="E46" s="148">
        <v>13600.305459276475</v>
      </c>
      <c r="F46" s="148">
        <v>23590.007759276476</v>
      </c>
      <c r="G46" s="148">
        <v>3982280.6296039447</v>
      </c>
    </row>
    <row r="47" spans="1:7" x14ac:dyDescent="0.25">
      <c r="A47" s="145">
        <v>45597</v>
      </c>
      <c r="B47" s="146">
        <v>34</v>
      </c>
      <c r="C47" s="147">
        <v>3982280.6296039447</v>
      </c>
      <c r="D47" s="148">
        <v>9955.7016000000003</v>
      </c>
      <c r="E47" s="148">
        <v>13634.306222924664</v>
      </c>
      <c r="F47" s="148">
        <v>23590.007822924665</v>
      </c>
      <c r="G47" s="148">
        <v>3968646.3233810202</v>
      </c>
    </row>
    <row r="48" spans="1:7" x14ac:dyDescent="0.25">
      <c r="A48" s="145">
        <v>45627</v>
      </c>
      <c r="B48" s="146">
        <v>35</v>
      </c>
      <c r="C48" s="147">
        <v>3968646.3233810202</v>
      </c>
      <c r="D48" s="148">
        <v>9921.6157999999996</v>
      </c>
      <c r="E48" s="148">
        <v>13668.391988481979</v>
      </c>
      <c r="F48" s="148">
        <v>23590.007788481977</v>
      </c>
      <c r="G48" s="148">
        <v>3954977.9313925384</v>
      </c>
    </row>
    <row r="49" spans="1:7" x14ac:dyDescent="0.25">
      <c r="A49" s="145">
        <v>45658</v>
      </c>
      <c r="B49" s="146">
        <v>36</v>
      </c>
      <c r="C49" s="147">
        <v>3954977.9313925384</v>
      </c>
      <c r="D49" s="148">
        <v>9887.4447999999993</v>
      </c>
      <c r="E49" s="148">
        <v>13702.562968453183</v>
      </c>
      <c r="F49" s="148">
        <v>23590.007768453183</v>
      </c>
      <c r="G49" s="148">
        <v>3941275.368424085</v>
      </c>
    </row>
    <row r="50" spans="1:7" x14ac:dyDescent="0.25">
      <c r="A50" s="145">
        <v>45689</v>
      </c>
      <c r="B50" s="146">
        <v>37</v>
      </c>
      <c r="C50" s="147">
        <v>3941275.368424085</v>
      </c>
      <c r="D50" s="148">
        <v>9853.1883999999991</v>
      </c>
      <c r="E50" s="148">
        <v>13736.819375874316</v>
      </c>
      <c r="F50" s="148">
        <v>23590.007775874314</v>
      </c>
      <c r="G50" s="148">
        <v>3927538.5490482105</v>
      </c>
    </row>
    <row r="51" spans="1:7" x14ac:dyDescent="0.25">
      <c r="A51" s="145">
        <v>45717</v>
      </c>
      <c r="B51" s="146">
        <v>38</v>
      </c>
      <c r="C51" s="147">
        <v>3927538.5490482105</v>
      </c>
      <c r="D51" s="148">
        <v>9818.8464000000004</v>
      </c>
      <c r="E51" s="148">
        <v>13771.161424314001</v>
      </c>
      <c r="F51" s="148">
        <v>23590.007824314001</v>
      </c>
      <c r="G51" s="148">
        <v>3913767.3876238964</v>
      </c>
    </row>
    <row r="52" spans="1:7" x14ac:dyDescent="0.25">
      <c r="A52" s="145">
        <v>45748</v>
      </c>
      <c r="B52" s="146">
        <v>39</v>
      </c>
      <c r="C52" s="147">
        <v>3913767.3876238964</v>
      </c>
      <c r="D52" s="148">
        <v>9784.4184999999998</v>
      </c>
      <c r="E52" s="148">
        <v>13805.589327874786</v>
      </c>
      <c r="F52" s="148">
        <v>23590.007827874786</v>
      </c>
      <c r="G52" s="148">
        <v>3899961.7982960218</v>
      </c>
    </row>
    <row r="53" spans="1:7" x14ac:dyDescent="0.25">
      <c r="A53" s="145">
        <v>45778</v>
      </c>
      <c r="B53" s="146">
        <v>40</v>
      </c>
      <c r="C53" s="147">
        <v>3899961.7982960218</v>
      </c>
      <c r="D53" s="148">
        <v>9749.9045000000006</v>
      </c>
      <c r="E53" s="148">
        <v>13840.103301194473</v>
      </c>
      <c r="F53" s="148">
        <v>23590.007801194472</v>
      </c>
      <c r="G53" s="148">
        <v>3886121.6949948273</v>
      </c>
    </row>
    <row r="54" spans="1:7" x14ac:dyDescent="0.25">
      <c r="A54" s="145">
        <v>45809</v>
      </c>
      <c r="B54" s="146">
        <v>41</v>
      </c>
      <c r="C54" s="147">
        <v>3886121.6949948273</v>
      </c>
      <c r="D54" s="148">
        <v>9715.3042000000005</v>
      </c>
      <c r="E54" s="148">
        <v>13874.70355944746</v>
      </c>
      <c r="F54" s="148">
        <v>23590.007759447461</v>
      </c>
      <c r="G54" s="148">
        <v>3872246.9914353797</v>
      </c>
    </row>
    <row r="55" spans="1:7" x14ac:dyDescent="0.25">
      <c r="A55" s="145">
        <v>45839</v>
      </c>
      <c r="B55" s="146">
        <v>42</v>
      </c>
      <c r="C55" s="147">
        <v>3872246.9914353797</v>
      </c>
      <c r="D55" s="148">
        <v>9680.6175000000003</v>
      </c>
      <c r="E55" s="148">
        <v>13909.390318346079</v>
      </c>
      <c r="F55" s="148">
        <v>23590.007818346079</v>
      </c>
      <c r="G55" s="148">
        <v>3858337.6011170335</v>
      </c>
    </row>
    <row r="56" spans="1:7" x14ac:dyDescent="0.25">
      <c r="A56" s="145">
        <v>45870</v>
      </c>
      <c r="B56" s="146">
        <v>43</v>
      </c>
      <c r="C56" s="147">
        <v>3858337.6011170335</v>
      </c>
      <c r="D56" s="148">
        <v>9645.8439999999991</v>
      </c>
      <c r="E56" s="148">
        <v>13944.163794141945</v>
      </c>
      <c r="F56" s="148">
        <v>23590.007794141944</v>
      </c>
      <c r="G56" s="148">
        <v>3844393.4373228918</v>
      </c>
    </row>
    <row r="57" spans="1:7" x14ac:dyDescent="0.25">
      <c r="A57" s="145">
        <v>45901</v>
      </c>
      <c r="B57" s="146">
        <v>44</v>
      </c>
      <c r="C57" s="147">
        <v>3844393.4373228918</v>
      </c>
      <c r="D57" s="148">
        <v>9610.9835999999996</v>
      </c>
      <c r="E57" s="148">
        <v>13979.024203627298</v>
      </c>
      <c r="F57" s="148">
        <v>23590.007803627297</v>
      </c>
      <c r="G57" s="148">
        <v>3830414.4131192644</v>
      </c>
    </row>
    <row r="58" spans="1:7" x14ac:dyDescent="0.25">
      <c r="A58" s="145">
        <v>45931</v>
      </c>
      <c r="B58" s="146">
        <v>45</v>
      </c>
      <c r="C58" s="147">
        <v>3830414.4131192644</v>
      </c>
      <c r="D58" s="148">
        <v>9576.0360000000001</v>
      </c>
      <c r="E58" s="148">
        <v>14013.971764136368</v>
      </c>
      <c r="F58" s="148">
        <v>23590.007764136368</v>
      </c>
      <c r="G58" s="148">
        <v>3816400.4413551278</v>
      </c>
    </row>
    <row r="59" spans="1:7" x14ac:dyDescent="0.25">
      <c r="A59" s="145">
        <v>45962</v>
      </c>
      <c r="B59" s="146">
        <v>46</v>
      </c>
      <c r="C59" s="147">
        <v>3816400.4413551278</v>
      </c>
      <c r="D59" s="148">
        <v>9541.0010999999995</v>
      </c>
      <c r="E59" s="148">
        <v>14049.006693546708</v>
      </c>
      <c r="F59" s="148">
        <v>23590.007793546705</v>
      </c>
      <c r="G59" s="148">
        <v>3802351.4346615812</v>
      </c>
    </row>
    <row r="60" spans="1:7" x14ac:dyDescent="0.25">
      <c r="A60" s="145">
        <v>45992</v>
      </c>
      <c r="B60" s="146">
        <v>47</v>
      </c>
      <c r="C60" s="147">
        <v>3802351.4346615812</v>
      </c>
      <c r="D60" s="148">
        <v>9505.8786</v>
      </c>
      <c r="E60" s="148">
        <v>14084.129210280575</v>
      </c>
      <c r="F60" s="148">
        <v>23590.007810280575</v>
      </c>
      <c r="G60" s="148">
        <v>3788267.3054513005</v>
      </c>
    </row>
    <row r="61" spans="1:7" x14ac:dyDescent="0.25">
      <c r="A61" s="145">
        <v>46023</v>
      </c>
      <c r="B61" s="146">
        <v>48</v>
      </c>
      <c r="C61" s="147">
        <v>3788267.3054513005</v>
      </c>
      <c r="D61" s="148">
        <v>9470.6682999999994</v>
      </c>
      <c r="E61" s="148">
        <v>14119.339533306276</v>
      </c>
      <c r="F61" s="148">
        <v>23590.007833306277</v>
      </c>
      <c r="G61" s="148">
        <v>3774147.9659179943</v>
      </c>
    </row>
    <row r="62" spans="1:7" x14ac:dyDescent="0.25">
      <c r="A62" s="145">
        <v>46054</v>
      </c>
      <c r="B62" s="146">
        <v>49</v>
      </c>
      <c r="C62" s="147">
        <v>3774147.9659179943</v>
      </c>
      <c r="D62" s="148">
        <v>9435.3698999999997</v>
      </c>
      <c r="E62" s="148">
        <v>14154.637882139541</v>
      </c>
      <c r="F62" s="148">
        <v>23590.007782139539</v>
      </c>
      <c r="G62" s="148">
        <v>3759993.3280358547</v>
      </c>
    </row>
    <row r="63" spans="1:7" x14ac:dyDescent="0.25">
      <c r="A63" s="145">
        <v>46082</v>
      </c>
      <c r="B63" s="146">
        <v>50</v>
      </c>
      <c r="C63" s="147">
        <v>3759993.3280358547</v>
      </c>
      <c r="D63" s="148">
        <v>9399.9832999999999</v>
      </c>
      <c r="E63" s="148">
        <v>14190.024476844892</v>
      </c>
      <c r="F63" s="148">
        <v>23590.00777684489</v>
      </c>
      <c r="G63" s="148">
        <v>3745803.3035590099</v>
      </c>
    </row>
    <row r="64" spans="1:7" x14ac:dyDescent="0.25">
      <c r="A64" s="145">
        <v>46113</v>
      </c>
      <c r="B64" s="146">
        <v>51</v>
      </c>
      <c r="C64" s="147">
        <v>3745803.3035590099</v>
      </c>
      <c r="D64" s="148">
        <v>9364.5082999999995</v>
      </c>
      <c r="E64" s="148">
        <v>14225.499538037002</v>
      </c>
      <c r="F64" s="148">
        <v>23590.007838037003</v>
      </c>
      <c r="G64" s="148">
        <v>3731577.8040209729</v>
      </c>
    </row>
    <row r="65" spans="1:7" x14ac:dyDescent="0.25">
      <c r="A65" s="145">
        <v>46143</v>
      </c>
      <c r="B65" s="146">
        <v>52</v>
      </c>
      <c r="C65" s="147">
        <v>3731577.8040209729</v>
      </c>
      <c r="D65" s="148">
        <v>9328.9444999999996</v>
      </c>
      <c r="E65" s="148">
        <v>14261.063286882098</v>
      </c>
      <c r="F65" s="148">
        <v>23590.007786882095</v>
      </c>
      <c r="G65" s="148">
        <v>3717316.740734091</v>
      </c>
    </row>
    <row r="66" spans="1:7" x14ac:dyDescent="0.25">
      <c r="A66" s="145">
        <v>46174</v>
      </c>
      <c r="B66" s="146">
        <v>53</v>
      </c>
      <c r="C66" s="147">
        <v>3717316.740734091</v>
      </c>
      <c r="D66" s="148">
        <v>9293.2919000000002</v>
      </c>
      <c r="E66" s="148">
        <v>14296.715945099302</v>
      </c>
      <c r="F66" s="148">
        <v>23590.007845099302</v>
      </c>
      <c r="G66" s="148">
        <v>3703020.0247889915</v>
      </c>
    </row>
    <row r="67" spans="1:7" x14ac:dyDescent="0.25">
      <c r="A67" s="145">
        <v>46204</v>
      </c>
      <c r="B67" s="146">
        <v>54</v>
      </c>
      <c r="C67" s="147">
        <v>3703020.0247889915</v>
      </c>
      <c r="D67" s="148">
        <v>9257.5501000000004</v>
      </c>
      <c r="E67" s="148">
        <v>14332.457734962049</v>
      </c>
      <c r="F67" s="148">
        <v>23590.007834962049</v>
      </c>
      <c r="G67" s="148">
        <v>3688687.5670540296</v>
      </c>
    </row>
    <row r="68" spans="1:7" x14ac:dyDescent="0.25">
      <c r="A68" s="145">
        <v>46235</v>
      </c>
      <c r="B68" s="146">
        <v>55</v>
      </c>
      <c r="C68" s="147">
        <v>3688687.5670540296</v>
      </c>
      <c r="D68" s="148">
        <v>9221.7188999999998</v>
      </c>
      <c r="E68" s="148">
        <v>14368.288879299453</v>
      </c>
      <c r="F68" s="148">
        <v>23590.007779299453</v>
      </c>
      <c r="G68" s="148">
        <v>3674319.27817473</v>
      </c>
    </row>
    <row r="69" spans="1:7" x14ac:dyDescent="0.25">
      <c r="A69" s="145">
        <v>46266</v>
      </c>
      <c r="B69" s="146">
        <v>56</v>
      </c>
      <c r="C69" s="147">
        <v>3674319.27817473</v>
      </c>
      <c r="D69" s="148">
        <v>9185.7981999999993</v>
      </c>
      <c r="E69" s="148">
        <v>14404.209601497703</v>
      </c>
      <c r="F69" s="148">
        <v>23590.007801497704</v>
      </c>
      <c r="G69" s="148">
        <v>3659915.0685732323</v>
      </c>
    </row>
    <row r="70" spans="1:7" x14ac:dyDescent="0.25">
      <c r="A70" s="145">
        <v>46296</v>
      </c>
      <c r="B70" s="146">
        <v>57</v>
      </c>
      <c r="C70" s="147">
        <v>3659915.0685732323</v>
      </c>
      <c r="D70" s="148">
        <v>9149.7877000000008</v>
      </c>
      <c r="E70" s="148">
        <v>14440.220125501448</v>
      </c>
      <c r="F70" s="148">
        <v>23590.007825501449</v>
      </c>
      <c r="G70" s="148">
        <v>3645474.8484477308</v>
      </c>
    </row>
    <row r="71" spans="1:7" x14ac:dyDescent="0.25">
      <c r="A71" s="145">
        <v>46327</v>
      </c>
      <c r="B71" s="146">
        <v>58</v>
      </c>
      <c r="C71" s="147">
        <v>3645474.8484477308</v>
      </c>
      <c r="D71" s="148">
        <v>9113.6870999999992</v>
      </c>
      <c r="E71" s="148">
        <v>14476.320675815199</v>
      </c>
      <c r="F71" s="148">
        <v>23590.007775815197</v>
      </c>
      <c r="G71" s="148">
        <v>3630998.5277719158</v>
      </c>
    </row>
    <row r="72" spans="1:7" x14ac:dyDescent="0.25">
      <c r="A72" s="145">
        <v>46357</v>
      </c>
      <c r="B72" s="146">
        <v>59</v>
      </c>
      <c r="C72" s="147">
        <v>3630998.5277719158</v>
      </c>
      <c r="D72" s="148">
        <v>9077.4963000000007</v>
      </c>
      <c r="E72" s="148">
        <v>14512.511477504739</v>
      </c>
      <c r="F72" s="148">
        <v>23590.007777504739</v>
      </c>
      <c r="G72" s="148">
        <v>3616486.0162944109</v>
      </c>
    </row>
    <row r="73" spans="1:7" x14ac:dyDescent="0.25">
      <c r="A73" s="145">
        <v>46388</v>
      </c>
      <c r="B73" s="146">
        <v>60</v>
      </c>
      <c r="C73" s="147">
        <v>3616486.0162944109</v>
      </c>
      <c r="D73" s="148">
        <v>9041.2150000000001</v>
      </c>
      <c r="E73" s="148">
        <v>14548.7927561985</v>
      </c>
      <c r="F73" s="148">
        <v>23590.007756198502</v>
      </c>
      <c r="G73" s="148">
        <v>3601937.2235382125</v>
      </c>
    </row>
    <row r="74" spans="1:7" x14ac:dyDescent="0.25">
      <c r="A74" s="145">
        <v>46419</v>
      </c>
      <c r="B74" s="146">
        <v>61</v>
      </c>
      <c r="C74" s="147">
        <v>3601937.2235382125</v>
      </c>
      <c r="D74" s="148">
        <v>9004.8431</v>
      </c>
      <c r="E74" s="148">
        <v>14585.164738088997</v>
      </c>
      <c r="F74" s="148">
        <v>23590.007838088997</v>
      </c>
      <c r="G74" s="148">
        <v>3587352.0588001236</v>
      </c>
    </row>
    <row r="75" spans="1:7" x14ac:dyDescent="0.25">
      <c r="A75" s="145">
        <v>46447</v>
      </c>
      <c r="B75" s="146">
        <v>62</v>
      </c>
      <c r="C75" s="147">
        <v>3587352.0588001236</v>
      </c>
      <c r="D75" s="148">
        <v>8968.3801000000003</v>
      </c>
      <c r="E75" s="148">
        <v>14621.62764993422</v>
      </c>
      <c r="F75" s="148">
        <v>23590.007749934222</v>
      </c>
      <c r="G75" s="148">
        <v>3572730.4311501896</v>
      </c>
    </row>
    <row r="76" spans="1:7" x14ac:dyDescent="0.25">
      <c r="A76" s="145">
        <v>46478</v>
      </c>
      <c r="B76" s="146">
        <v>63</v>
      </c>
      <c r="C76" s="147">
        <v>3572730.4311501896</v>
      </c>
      <c r="D76" s="148">
        <v>8931.8261000000002</v>
      </c>
      <c r="E76" s="148">
        <v>14658.181719059055</v>
      </c>
      <c r="F76" s="148">
        <v>23590.007819059058</v>
      </c>
      <c r="G76" s="148">
        <v>3558072.2494311305</v>
      </c>
    </row>
    <row r="77" spans="1:7" x14ac:dyDescent="0.25">
      <c r="A77" s="145">
        <v>46508</v>
      </c>
      <c r="B77" s="146">
        <v>64</v>
      </c>
      <c r="C77" s="147">
        <v>3558072.2494311305</v>
      </c>
      <c r="D77" s="148">
        <v>8895.1805999999997</v>
      </c>
      <c r="E77" s="148">
        <v>14694.827173356703</v>
      </c>
      <c r="F77" s="148">
        <v>23590.007773356701</v>
      </c>
      <c r="G77" s="148">
        <v>3543377.4222577736</v>
      </c>
    </row>
    <row r="78" spans="1:7" x14ac:dyDescent="0.25">
      <c r="A78" s="145">
        <v>46539</v>
      </c>
      <c r="B78" s="146">
        <v>65</v>
      </c>
      <c r="C78" s="147">
        <v>3543377.4222577736</v>
      </c>
      <c r="D78" s="148">
        <v>8858.4436000000005</v>
      </c>
      <c r="E78" s="148">
        <v>14731.564241290092</v>
      </c>
      <c r="F78" s="148">
        <v>23590.007841290091</v>
      </c>
      <c r="G78" s="148">
        <v>3528645.8580164835</v>
      </c>
    </row>
    <row r="79" spans="1:7" x14ac:dyDescent="0.25">
      <c r="A79" s="145">
        <v>46569</v>
      </c>
      <c r="B79" s="146">
        <v>66</v>
      </c>
      <c r="C79" s="147">
        <v>3528645.8580164835</v>
      </c>
      <c r="D79" s="148">
        <v>8821.6146000000008</v>
      </c>
      <c r="E79" s="148">
        <v>14768.39315189332</v>
      </c>
      <c r="F79" s="148">
        <v>23590.007751893321</v>
      </c>
      <c r="G79" s="148">
        <v>3513877.4648645902</v>
      </c>
    </row>
    <row r="80" spans="1:7" x14ac:dyDescent="0.25">
      <c r="A80" s="145">
        <v>46600</v>
      </c>
      <c r="B80" s="146">
        <v>67</v>
      </c>
      <c r="C80" s="147">
        <v>3513877.4648645902</v>
      </c>
      <c r="D80" s="148">
        <v>8784.6936999999998</v>
      </c>
      <c r="E80" s="148">
        <v>14805.314134773054</v>
      </c>
      <c r="F80" s="148">
        <v>23590.007834773052</v>
      </c>
      <c r="G80" s="148">
        <v>3499072.1507298173</v>
      </c>
    </row>
    <row r="81" spans="1:7" x14ac:dyDescent="0.25">
      <c r="A81" s="145">
        <v>46631</v>
      </c>
      <c r="B81" s="146">
        <v>68</v>
      </c>
      <c r="C81" s="147">
        <v>3499072.1507298173</v>
      </c>
      <c r="D81" s="148">
        <v>8747.6803999999993</v>
      </c>
      <c r="E81" s="148">
        <v>14842.327420109985</v>
      </c>
      <c r="F81" s="148">
        <v>23590.007820109982</v>
      </c>
      <c r="G81" s="148">
        <v>3484229.8233097075</v>
      </c>
    </row>
    <row r="82" spans="1:7" x14ac:dyDescent="0.25">
      <c r="A82" s="145">
        <v>46661</v>
      </c>
      <c r="B82" s="146">
        <v>69</v>
      </c>
      <c r="C82" s="147">
        <v>3484229.8233097075</v>
      </c>
      <c r="D82" s="148">
        <v>8710.5745999999999</v>
      </c>
      <c r="E82" s="148">
        <v>14879.43323866026</v>
      </c>
      <c r="F82" s="148">
        <v>23590.007838660262</v>
      </c>
      <c r="G82" s="148">
        <v>3469350.390071047</v>
      </c>
    </row>
    <row r="83" spans="1:7" x14ac:dyDescent="0.25">
      <c r="A83" s="145">
        <v>46692</v>
      </c>
      <c r="B83" s="146">
        <v>70</v>
      </c>
      <c r="C83" s="147">
        <v>3469350.390071047</v>
      </c>
      <c r="D83" s="148">
        <v>8673.3760000000002</v>
      </c>
      <c r="E83" s="148">
        <v>14916.63182175691</v>
      </c>
      <c r="F83" s="148">
        <v>23590.00782175691</v>
      </c>
      <c r="G83" s="148">
        <v>3454433.7582492903</v>
      </c>
    </row>
    <row r="84" spans="1:7" x14ac:dyDescent="0.25">
      <c r="A84" s="145">
        <v>46722</v>
      </c>
      <c r="B84" s="146">
        <v>71</v>
      </c>
      <c r="C84" s="147">
        <v>3454433.7582492903</v>
      </c>
      <c r="D84" s="148">
        <v>8636.0843999999997</v>
      </c>
      <c r="E84" s="148">
        <v>14953.923401311304</v>
      </c>
      <c r="F84" s="148">
        <v>23590.007801311302</v>
      </c>
      <c r="G84" s="148">
        <v>3439479.8348479788</v>
      </c>
    </row>
    <row r="85" spans="1:7" x14ac:dyDescent="0.25">
      <c r="A85" s="145">
        <v>46753</v>
      </c>
      <c r="B85" s="146">
        <v>72</v>
      </c>
      <c r="C85" s="147">
        <v>3439479.8348479788</v>
      </c>
      <c r="D85" s="148">
        <v>8598.6995999999999</v>
      </c>
      <c r="E85" s="148">
        <v>14991.308209814581</v>
      </c>
      <c r="F85" s="148">
        <v>23590.007809814582</v>
      </c>
      <c r="G85" s="148">
        <v>3424488.5266381642</v>
      </c>
    </row>
    <row r="86" spans="1:7" x14ac:dyDescent="0.25">
      <c r="A86" s="145">
        <v>46784</v>
      </c>
      <c r="B86" s="146">
        <v>73</v>
      </c>
      <c r="C86" s="147">
        <v>3424488.5266381642</v>
      </c>
      <c r="D86" s="148">
        <v>8561.2212999999992</v>
      </c>
      <c r="E86" s="148">
        <v>15028.786480339118</v>
      </c>
      <c r="F86" s="148">
        <v>23590.007780339118</v>
      </c>
      <c r="G86" s="148">
        <v>3409459.7401578249</v>
      </c>
    </row>
    <row r="87" spans="1:7" x14ac:dyDescent="0.25">
      <c r="A87" s="145">
        <v>46813</v>
      </c>
      <c r="B87" s="146">
        <v>74</v>
      </c>
      <c r="C87" s="147">
        <v>3409459.7401578249</v>
      </c>
      <c r="D87" s="148">
        <v>8523.6494000000002</v>
      </c>
      <c r="E87" s="148">
        <v>15066.358446539967</v>
      </c>
      <c r="F87" s="148">
        <v>23590.007846539967</v>
      </c>
      <c r="G87" s="148">
        <v>3394393.3817112851</v>
      </c>
    </row>
    <row r="88" spans="1:7" x14ac:dyDescent="0.25">
      <c r="A88" s="145">
        <v>46844</v>
      </c>
      <c r="B88" s="146">
        <v>75</v>
      </c>
      <c r="C88" s="147">
        <v>3394393.3817112851</v>
      </c>
      <c r="D88" s="148">
        <v>8485.9835000000003</v>
      </c>
      <c r="E88" s="148">
        <v>15104.024342656316</v>
      </c>
      <c r="F88" s="148">
        <v>23590.007842656316</v>
      </c>
      <c r="G88" s="148">
        <v>3379289.357368629</v>
      </c>
    </row>
    <row r="89" spans="1:7" x14ac:dyDescent="0.25">
      <c r="A89" s="145">
        <v>46874</v>
      </c>
      <c r="B89" s="146">
        <v>76</v>
      </c>
      <c r="C89" s="147">
        <v>3379289.357368629</v>
      </c>
      <c r="D89" s="148">
        <v>8448.2234000000008</v>
      </c>
      <c r="E89" s="148">
        <v>15141.784403512958</v>
      </c>
      <c r="F89" s="148">
        <v>23590.007803512959</v>
      </c>
      <c r="G89" s="148">
        <v>3364147.5729651158</v>
      </c>
    </row>
    <row r="90" spans="1:7" x14ac:dyDescent="0.25">
      <c r="A90" s="145">
        <v>46905</v>
      </c>
      <c r="B90" s="146">
        <v>77</v>
      </c>
      <c r="C90" s="147">
        <v>3364147.5729651158</v>
      </c>
      <c r="D90" s="148">
        <v>8410.3688999999995</v>
      </c>
      <c r="E90" s="148">
        <v>15179.638864521738</v>
      </c>
      <c r="F90" s="148">
        <v>23590.007764521739</v>
      </c>
      <c r="G90" s="148">
        <v>3348967.9341005939</v>
      </c>
    </row>
    <row r="91" spans="1:7" x14ac:dyDescent="0.25">
      <c r="A91" s="145">
        <v>46935</v>
      </c>
      <c r="B91" s="146">
        <v>78</v>
      </c>
      <c r="C91" s="147">
        <v>3348967.9341005939</v>
      </c>
      <c r="D91" s="148">
        <v>8372.4197999999997</v>
      </c>
      <c r="E91" s="148">
        <v>15217.587961683043</v>
      </c>
      <c r="F91" s="148">
        <v>23590.007761683042</v>
      </c>
      <c r="G91" s="148">
        <v>3333750.3461389109</v>
      </c>
    </row>
    <row r="92" spans="1:7" x14ac:dyDescent="0.25">
      <c r="A92" s="145">
        <v>46966</v>
      </c>
      <c r="B92" s="146">
        <v>79</v>
      </c>
      <c r="C92" s="147">
        <v>3333750.3461389109</v>
      </c>
      <c r="D92" s="148">
        <v>8334.3758999999991</v>
      </c>
      <c r="E92" s="148">
        <v>15255.631931587252</v>
      </c>
      <c r="F92" s="148">
        <v>23590.007831587252</v>
      </c>
      <c r="G92" s="148">
        <v>3318494.7142073237</v>
      </c>
    </row>
    <row r="93" spans="1:7" x14ac:dyDescent="0.25">
      <c r="A93" s="145">
        <v>46997</v>
      </c>
      <c r="B93" s="146">
        <v>80</v>
      </c>
      <c r="C93" s="147">
        <v>3318494.7142073237</v>
      </c>
      <c r="D93" s="148">
        <v>8296.2368000000006</v>
      </c>
      <c r="E93" s="148">
        <v>15293.771011416218</v>
      </c>
      <c r="F93" s="148">
        <v>23590.007811416217</v>
      </c>
      <c r="G93" s="148">
        <v>3303200.9431959074</v>
      </c>
    </row>
    <row r="94" spans="1:7" x14ac:dyDescent="0.25">
      <c r="A94" s="145">
        <v>47027</v>
      </c>
      <c r="B94" s="146">
        <v>81</v>
      </c>
      <c r="C94" s="147">
        <v>3303200.9431959074</v>
      </c>
      <c r="D94" s="148">
        <v>8258.0023999999994</v>
      </c>
      <c r="E94" s="148">
        <v>15332.005438944761</v>
      </c>
      <c r="F94" s="148">
        <v>23590.007838944759</v>
      </c>
      <c r="G94" s="148">
        <v>3287868.9377569626</v>
      </c>
    </row>
    <row r="95" spans="1:7" x14ac:dyDescent="0.25">
      <c r="A95" s="145">
        <v>47058</v>
      </c>
      <c r="B95" s="146">
        <v>82</v>
      </c>
      <c r="C95" s="147">
        <v>3287868.9377569626</v>
      </c>
      <c r="D95" s="148">
        <v>8219.6723000000002</v>
      </c>
      <c r="E95" s="148">
        <v>15370.335452542122</v>
      </c>
      <c r="F95" s="148">
        <v>23590.007752542122</v>
      </c>
      <c r="G95" s="148">
        <v>3272498.6023044204</v>
      </c>
    </row>
    <row r="96" spans="1:7" x14ac:dyDescent="0.25">
      <c r="A96" s="145">
        <v>47088</v>
      </c>
      <c r="B96" s="146">
        <v>83</v>
      </c>
      <c r="C96" s="147">
        <v>3272498.6023044204</v>
      </c>
      <c r="D96" s="148">
        <v>8181.2465000000002</v>
      </c>
      <c r="E96" s="148">
        <v>15408.761291173478</v>
      </c>
      <c r="F96" s="148">
        <v>23590.007791173477</v>
      </c>
      <c r="G96" s="148">
        <v>3257089.8410132471</v>
      </c>
    </row>
    <row r="97" spans="1:7" x14ac:dyDescent="0.25">
      <c r="A97" s="145">
        <v>47119</v>
      </c>
      <c r="B97" s="146">
        <v>84</v>
      </c>
      <c r="C97" s="147">
        <v>3257089.8410132471</v>
      </c>
      <c r="D97" s="148">
        <v>8142.7245999999996</v>
      </c>
      <c r="E97" s="148">
        <v>15447.283194401409</v>
      </c>
      <c r="F97" s="148">
        <v>23590.007794401408</v>
      </c>
      <c r="G97" s="148">
        <v>3241642.5578188458</v>
      </c>
    </row>
    <row r="98" spans="1:7" x14ac:dyDescent="0.25">
      <c r="A98" s="145">
        <v>47150</v>
      </c>
      <c r="B98" s="146">
        <v>85</v>
      </c>
      <c r="C98" s="147">
        <v>3241642.5578188458</v>
      </c>
      <c r="D98" s="148">
        <v>8104.1063999999997</v>
      </c>
      <c r="E98" s="148">
        <v>15485.901402387415</v>
      </c>
      <c r="F98" s="148">
        <v>23590.007802387416</v>
      </c>
      <c r="G98" s="148">
        <v>3226156.6564164585</v>
      </c>
    </row>
    <row r="99" spans="1:7" x14ac:dyDescent="0.25">
      <c r="A99" s="145">
        <v>47178</v>
      </c>
      <c r="B99" s="146">
        <v>86</v>
      </c>
      <c r="C99" s="147">
        <v>3226156.6564164585</v>
      </c>
      <c r="D99" s="148">
        <v>8065.3915999999999</v>
      </c>
      <c r="E99" s="148">
        <v>15524.616155893382</v>
      </c>
      <c r="F99" s="148">
        <v>23590.007755893381</v>
      </c>
      <c r="G99" s="148">
        <v>3210632.040260565</v>
      </c>
    </row>
    <row r="100" spans="1:7" x14ac:dyDescent="0.25">
      <c r="A100" s="145">
        <v>47209</v>
      </c>
      <c r="B100" s="146">
        <v>87</v>
      </c>
      <c r="C100" s="147">
        <v>3210632.040260565</v>
      </c>
      <c r="D100" s="148">
        <v>8026.5801000000001</v>
      </c>
      <c r="E100" s="148">
        <v>15563.427696283115</v>
      </c>
      <c r="F100" s="148">
        <v>23590.007796283116</v>
      </c>
      <c r="G100" s="148">
        <v>3195068.612564282</v>
      </c>
    </row>
    <row r="101" spans="1:7" x14ac:dyDescent="0.25">
      <c r="A101" s="145">
        <v>47239</v>
      </c>
      <c r="B101" s="146">
        <v>88</v>
      </c>
      <c r="C101" s="147">
        <v>3195068.612564282</v>
      </c>
      <c r="D101" s="148">
        <v>7987.6715000000004</v>
      </c>
      <c r="E101" s="148">
        <v>15602.336265523825</v>
      </c>
      <c r="F101" s="148">
        <v>23590.007765523827</v>
      </c>
      <c r="G101" s="148">
        <v>3179466.2762987581</v>
      </c>
    </row>
    <row r="102" spans="1:7" x14ac:dyDescent="0.25">
      <c r="A102" s="145">
        <v>47270</v>
      </c>
      <c r="B102" s="146">
        <v>89</v>
      </c>
      <c r="C102" s="147">
        <v>3179466.2762987581</v>
      </c>
      <c r="D102" s="148">
        <v>7948.6656999999996</v>
      </c>
      <c r="E102" s="148">
        <v>15641.342106187632</v>
      </c>
      <c r="F102" s="148">
        <v>23590.007806187634</v>
      </c>
      <c r="G102" s="148">
        <v>3163824.9341925704</v>
      </c>
    </row>
    <row r="103" spans="1:7" x14ac:dyDescent="0.25">
      <c r="A103" s="145">
        <v>47300</v>
      </c>
      <c r="B103" s="146">
        <v>90</v>
      </c>
      <c r="C103" s="147">
        <v>3163824.9341925704</v>
      </c>
      <c r="D103" s="148">
        <v>7909.5622999999996</v>
      </c>
      <c r="E103" s="148">
        <v>15680.445461453104</v>
      </c>
      <c r="F103" s="148">
        <v>23590.007761453104</v>
      </c>
      <c r="G103" s="148">
        <v>3148144.4887311175</v>
      </c>
    </row>
    <row r="104" spans="1:7" x14ac:dyDescent="0.25">
      <c r="A104" s="145">
        <v>47331</v>
      </c>
      <c r="B104" s="146">
        <v>91</v>
      </c>
      <c r="C104" s="147">
        <v>3148144.4887311175</v>
      </c>
      <c r="D104" s="148">
        <v>7870.3612000000003</v>
      </c>
      <c r="E104" s="148">
        <v>15719.646575106734</v>
      </c>
      <c r="F104" s="148">
        <v>23590.007775106733</v>
      </c>
      <c r="G104" s="148">
        <v>3132424.8421560107</v>
      </c>
    </row>
    <row r="105" spans="1:7" x14ac:dyDescent="0.25">
      <c r="A105" s="145">
        <v>47362</v>
      </c>
      <c r="B105" s="146">
        <v>92</v>
      </c>
      <c r="C105" s="147">
        <v>3132424.8421560107</v>
      </c>
      <c r="D105" s="148">
        <v>7831.0621000000001</v>
      </c>
      <c r="E105" s="148">
        <v>15758.945691544503</v>
      </c>
      <c r="F105" s="148">
        <v>23590.007791544504</v>
      </c>
      <c r="G105" s="148">
        <v>3116665.8964644661</v>
      </c>
    </row>
    <row r="106" spans="1:7" x14ac:dyDescent="0.25">
      <c r="A106" s="145">
        <v>47392</v>
      </c>
      <c r="B106" s="146">
        <v>93</v>
      </c>
      <c r="C106" s="147">
        <v>3116665.8964644661</v>
      </c>
      <c r="D106" s="148">
        <v>7791.6647000000003</v>
      </c>
      <c r="E106" s="148">
        <v>15798.343055773365</v>
      </c>
      <c r="F106" s="148">
        <v>23590.007755773364</v>
      </c>
      <c r="G106" s="148">
        <v>3100867.5534086926</v>
      </c>
    </row>
    <row r="107" spans="1:7" x14ac:dyDescent="0.25">
      <c r="A107" s="145">
        <v>47423</v>
      </c>
      <c r="B107" s="146">
        <v>94</v>
      </c>
      <c r="C107" s="147">
        <v>3100867.5534086926</v>
      </c>
      <c r="D107" s="148">
        <v>7752.1688999999997</v>
      </c>
      <c r="E107" s="148">
        <v>15837.838913412796</v>
      </c>
      <c r="F107" s="148">
        <v>23590.007813412794</v>
      </c>
      <c r="G107" s="148">
        <v>3085029.7144952798</v>
      </c>
    </row>
    <row r="108" spans="1:7" x14ac:dyDescent="0.25">
      <c r="A108" s="145">
        <v>47453</v>
      </c>
      <c r="B108" s="146">
        <v>95</v>
      </c>
      <c r="C108" s="147">
        <v>3085029.7144952798</v>
      </c>
      <c r="D108" s="148">
        <v>7712.5743000000002</v>
      </c>
      <c r="E108" s="148">
        <v>15877.433510696328</v>
      </c>
      <c r="F108" s="148">
        <v>23590.007810696326</v>
      </c>
      <c r="G108" s="148">
        <v>3069152.2809845833</v>
      </c>
    </row>
    <row r="109" spans="1:7" x14ac:dyDescent="0.25">
      <c r="A109" s="145">
        <v>47484</v>
      </c>
      <c r="B109" s="146">
        <v>96</v>
      </c>
      <c r="C109" s="147">
        <v>3069152.2809845833</v>
      </c>
      <c r="D109" s="148">
        <v>7672.8806999999997</v>
      </c>
      <c r="E109" s="148">
        <v>15917.127094473071</v>
      </c>
      <c r="F109" s="148">
        <v>23590.007794473073</v>
      </c>
      <c r="G109" s="148">
        <v>3053235.1538901101</v>
      </c>
    </row>
    <row r="110" spans="1:7" x14ac:dyDescent="0.25">
      <c r="A110" s="145">
        <v>47515</v>
      </c>
      <c r="B110" s="146">
        <v>97</v>
      </c>
      <c r="C110" s="147">
        <v>3053235.1538901101</v>
      </c>
      <c r="D110" s="148">
        <v>7633.0879000000004</v>
      </c>
      <c r="E110" s="148">
        <v>15956.919912209252</v>
      </c>
      <c r="F110" s="148">
        <v>23590.007812209253</v>
      </c>
      <c r="G110" s="148">
        <v>3037278.2339779008</v>
      </c>
    </row>
    <row r="111" spans="1:7" x14ac:dyDescent="0.25">
      <c r="A111" s="145">
        <v>47543</v>
      </c>
      <c r="B111" s="146">
        <v>98</v>
      </c>
      <c r="C111" s="147">
        <v>3037278.2339779008</v>
      </c>
      <c r="D111" s="148">
        <v>7593.1956</v>
      </c>
      <c r="E111" s="148">
        <v>15996.812211989776</v>
      </c>
      <c r="F111" s="148">
        <v>23590.007811989777</v>
      </c>
      <c r="G111" s="148">
        <v>3021281.4217659109</v>
      </c>
    </row>
    <row r="112" spans="1:7" x14ac:dyDescent="0.25">
      <c r="A112" s="145">
        <v>47574</v>
      </c>
      <c r="B112" s="146">
        <v>99</v>
      </c>
      <c r="C112" s="147">
        <v>3021281.4217659109</v>
      </c>
      <c r="D112" s="148">
        <v>7553.2035999999998</v>
      </c>
      <c r="E112" s="148">
        <v>16036.804242519751</v>
      </c>
      <c r="F112" s="148">
        <v>23590.00784251975</v>
      </c>
      <c r="G112" s="148">
        <v>3005244.6175233913</v>
      </c>
    </row>
    <row r="113" spans="1:7" x14ac:dyDescent="0.25">
      <c r="A113" s="145">
        <v>47604</v>
      </c>
      <c r="B113" s="146">
        <v>100</v>
      </c>
      <c r="C113" s="147">
        <v>3005244.6175233913</v>
      </c>
      <c r="D113" s="148">
        <v>7513.1115</v>
      </c>
      <c r="E113" s="148">
        <v>16076.896253126049</v>
      </c>
      <c r="F113" s="148">
        <v>23590.00775312605</v>
      </c>
      <c r="G113" s="148">
        <v>2989167.7212702651</v>
      </c>
    </row>
    <row r="114" spans="1:7" x14ac:dyDescent="0.25">
      <c r="A114" s="145">
        <v>47635</v>
      </c>
      <c r="B114" s="146">
        <v>101</v>
      </c>
      <c r="C114" s="147">
        <v>2989167.7212702651</v>
      </c>
      <c r="D114" s="148">
        <v>7472.9192999999996</v>
      </c>
      <c r="E114" s="148">
        <v>16117.088493758863</v>
      </c>
      <c r="F114" s="148">
        <v>23590.007793758865</v>
      </c>
      <c r="G114" s="148">
        <v>2973050.6327765062</v>
      </c>
    </row>
    <row r="115" spans="1:7" x14ac:dyDescent="0.25">
      <c r="A115" s="145">
        <v>47665</v>
      </c>
      <c r="B115" s="146">
        <v>102</v>
      </c>
      <c r="C115" s="147">
        <v>2973050.6327765062</v>
      </c>
      <c r="D115" s="148">
        <v>7432.6265999999996</v>
      </c>
      <c r="E115" s="148">
        <v>16157.381214993262</v>
      </c>
      <c r="F115" s="148">
        <v>23590.00781499326</v>
      </c>
      <c r="G115" s="148">
        <v>2956893.2515615132</v>
      </c>
    </row>
    <row r="116" spans="1:7" x14ac:dyDescent="0.25">
      <c r="A116" s="145">
        <v>47696</v>
      </c>
      <c r="B116" s="146">
        <v>103</v>
      </c>
      <c r="C116" s="147">
        <v>2956893.2515615132</v>
      </c>
      <c r="D116" s="148">
        <v>7392.2331000000004</v>
      </c>
      <c r="E116" s="148">
        <v>16197.774668030746</v>
      </c>
      <c r="F116" s="148">
        <v>23590.007768030748</v>
      </c>
      <c r="G116" s="148">
        <v>2940695.4768934823</v>
      </c>
    </row>
    <row r="117" spans="1:7" x14ac:dyDescent="0.25">
      <c r="A117" s="145">
        <v>47727</v>
      </c>
      <c r="B117" s="146">
        <v>104</v>
      </c>
      <c r="C117" s="147">
        <v>2940695.4768934823</v>
      </c>
      <c r="D117" s="148">
        <v>7351.7386999999999</v>
      </c>
      <c r="E117" s="148">
        <v>16238.269104700823</v>
      </c>
      <c r="F117" s="148">
        <v>23590.007804700821</v>
      </c>
      <c r="G117" s="148">
        <v>2924457.2077887813</v>
      </c>
    </row>
    <row r="118" spans="1:7" x14ac:dyDescent="0.25">
      <c r="A118" s="145">
        <v>47757</v>
      </c>
      <c r="B118" s="146">
        <v>105</v>
      </c>
      <c r="C118" s="147">
        <v>2924457.2077887813</v>
      </c>
      <c r="D118" s="148">
        <v>7311.143</v>
      </c>
      <c r="E118" s="148">
        <v>16278.864777462573</v>
      </c>
      <c r="F118" s="148">
        <v>23590.007777462575</v>
      </c>
      <c r="G118" s="148">
        <v>2908178.3430113187</v>
      </c>
    </row>
    <row r="119" spans="1:7" x14ac:dyDescent="0.25">
      <c r="A119" s="145">
        <v>47788</v>
      </c>
      <c r="B119" s="146">
        <v>106</v>
      </c>
      <c r="C119" s="147">
        <v>2908178.3430113187</v>
      </c>
      <c r="D119" s="148">
        <v>7270.4458999999997</v>
      </c>
      <c r="E119" s="148">
        <v>16319.561939406231</v>
      </c>
      <c r="F119" s="148">
        <v>23590.007839406229</v>
      </c>
      <c r="G119" s="148">
        <v>2891858.7810719125</v>
      </c>
    </row>
    <row r="120" spans="1:7" x14ac:dyDescent="0.25">
      <c r="A120" s="145">
        <v>47818</v>
      </c>
      <c r="B120" s="146">
        <v>107</v>
      </c>
      <c r="C120" s="147">
        <v>2891858.7810719125</v>
      </c>
      <c r="D120" s="148">
        <v>7229.6469999999999</v>
      </c>
      <c r="E120" s="148">
        <v>16360.360844254745</v>
      </c>
      <c r="F120" s="148">
        <v>23590.007844254746</v>
      </c>
      <c r="G120" s="148">
        <v>2875498.4202276575</v>
      </c>
    </row>
    <row r="121" spans="1:7" x14ac:dyDescent="0.25">
      <c r="A121" s="145">
        <v>47849</v>
      </c>
      <c r="B121" s="146">
        <v>108</v>
      </c>
      <c r="C121" s="147">
        <v>2875498.4202276575</v>
      </c>
      <c r="D121" s="148">
        <v>7188.7461000000003</v>
      </c>
      <c r="E121" s="148">
        <v>16401.261746365381</v>
      </c>
      <c r="F121" s="148">
        <v>23590.007846365381</v>
      </c>
      <c r="G121" s="148">
        <v>2859097.158481292</v>
      </c>
    </row>
    <row r="122" spans="1:7" x14ac:dyDescent="0.25">
      <c r="A122" s="145">
        <v>47880</v>
      </c>
      <c r="B122" s="146">
        <v>109</v>
      </c>
      <c r="C122" s="147">
        <v>2859097.158481292</v>
      </c>
      <c r="D122" s="148">
        <v>7147.7429000000002</v>
      </c>
      <c r="E122" s="148">
        <v>16442.264900731294</v>
      </c>
      <c r="F122" s="148">
        <v>23590.007800731295</v>
      </c>
      <c r="G122" s="148">
        <v>2842654.8935805606</v>
      </c>
    </row>
    <row r="123" spans="1:7" x14ac:dyDescent="0.25">
      <c r="A123" s="145">
        <v>47908</v>
      </c>
      <c r="B123" s="146">
        <v>110</v>
      </c>
      <c r="C123" s="147">
        <v>2842654.8935805606</v>
      </c>
      <c r="D123" s="148">
        <v>7106.6372000000001</v>
      </c>
      <c r="E123" s="148">
        <v>16483.370562983124</v>
      </c>
      <c r="F123" s="148">
        <v>23590.007762983125</v>
      </c>
      <c r="G123" s="148">
        <v>2826171.5230175774</v>
      </c>
    </row>
    <row r="124" spans="1:7" x14ac:dyDescent="0.25">
      <c r="A124" s="145">
        <v>47939</v>
      </c>
      <c r="B124" s="146">
        <v>111</v>
      </c>
      <c r="C124" s="147">
        <v>2826171.5230175774</v>
      </c>
      <c r="D124" s="148">
        <v>7065.4287999999997</v>
      </c>
      <c r="E124" s="148">
        <v>16524.578989390578</v>
      </c>
      <c r="F124" s="148">
        <v>23590.007789390576</v>
      </c>
      <c r="G124" s="148">
        <v>2809646.9440281866</v>
      </c>
    </row>
    <row r="125" spans="1:7" x14ac:dyDescent="0.25">
      <c r="A125" s="145">
        <v>47969</v>
      </c>
      <c r="B125" s="146">
        <v>112</v>
      </c>
      <c r="C125" s="147">
        <v>2809646.9440281866</v>
      </c>
      <c r="D125" s="148">
        <v>7024.1174000000001</v>
      </c>
      <c r="E125" s="148">
        <v>16565.890436864058</v>
      </c>
      <c r="F125" s="148">
        <v>23590.007836864057</v>
      </c>
      <c r="G125" s="148">
        <v>2793081.0535913226</v>
      </c>
    </row>
    <row r="126" spans="1:7" x14ac:dyDescent="0.25">
      <c r="A126" s="145">
        <v>48000</v>
      </c>
      <c r="B126" s="146">
        <v>113</v>
      </c>
      <c r="C126" s="147">
        <v>2793081.0535913226</v>
      </c>
      <c r="D126" s="148">
        <v>6982.7025999999996</v>
      </c>
      <c r="E126" s="148">
        <v>16607.305162956218</v>
      </c>
      <c r="F126" s="148">
        <v>23590.007762956218</v>
      </c>
      <c r="G126" s="148">
        <v>2776473.7484283666</v>
      </c>
    </row>
    <row r="127" spans="1:7" x14ac:dyDescent="0.25">
      <c r="A127" s="145">
        <v>48030</v>
      </c>
      <c r="B127" s="146">
        <v>114</v>
      </c>
      <c r="C127" s="147">
        <v>2776473.7484283666</v>
      </c>
      <c r="D127" s="148">
        <v>6941.1844000000001</v>
      </c>
      <c r="E127" s="148">
        <v>16648.823425863608</v>
      </c>
      <c r="F127" s="148">
        <v>23590.007825863606</v>
      </c>
      <c r="G127" s="148">
        <v>2759824.9250025032</v>
      </c>
    </row>
    <row r="128" spans="1:7" x14ac:dyDescent="0.25">
      <c r="A128" s="145">
        <v>48061</v>
      </c>
      <c r="B128" s="146">
        <v>115</v>
      </c>
      <c r="C128" s="147">
        <v>2759824.9250025032</v>
      </c>
      <c r="D128" s="148">
        <v>6899.5622999999996</v>
      </c>
      <c r="E128" s="148">
        <v>16690.44548442827</v>
      </c>
      <c r="F128" s="148">
        <v>23590.007784428271</v>
      </c>
      <c r="G128" s="148">
        <v>2743134.479518075</v>
      </c>
    </row>
    <row r="129" spans="1:7" x14ac:dyDescent="0.25">
      <c r="A129" s="145">
        <v>48092</v>
      </c>
      <c r="B129" s="146">
        <v>116</v>
      </c>
      <c r="C129" s="147">
        <v>2743134.479518075</v>
      </c>
      <c r="D129" s="148">
        <v>6857.8361999999997</v>
      </c>
      <c r="E129" s="148">
        <v>16732.171598139339</v>
      </c>
      <c r="F129" s="148">
        <v>23590.007798139341</v>
      </c>
      <c r="G129" s="148">
        <v>2726402.3079199358</v>
      </c>
    </row>
    <row r="130" spans="1:7" x14ac:dyDescent="0.25">
      <c r="A130" s="145">
        <v>48122</v>
      </c>
      <c r="B130" s="146">
        <v>117</v>
      </c>
      <c r="C130" s="147">
        <v>2726402.3079199358</v>
      </c>
      <c r="D130" s="148">
        <v>6816.0057999999999</v>
      </c>
      <c r="E130" s="148">
        <v>16774.002027134688</v>
      </c>
      <c r="F130" s="148">
        <v>23590.007827134687</v>
      </c>
      <c r="G130" s="148">
        <v>2709628.3058928009</v>
      </c>
    </row>
    <row r="131" spans="1:7" x14ac:dyDescent="0.25">
      <c r="A131" s="145">
        <v>48153</v>
      </c>
      <c r="B131" s="146">
        <v>118</v>
      </c>
      <c r="C131" s="147">
        <v>2709628.3058928009</v>
      </c>
      <c r="D131" s="148">
        <v>6774.0708000000004</v>
      </c>
      <c r="E131" s="148">
        <v>16815.937032202524</v>
      </c>
      <c r="F131" s="148">
        <v>23590.007832202526</v>
      </c>
      <c r="G131" s="148">
        <v>2692812.3688605982</v>
      </c>
    </row>
    <row r="132" spans="1:7" x14ac:dyDescent="0.25">
      <c r="A132" s="145">
        <v>48183</v>
      </c>
      <c r="B132" s="146">
        <v>119</v>
      </c>
      <c r="C132" s="147">
        <v>2692812.3688605982</v>
      </c>
      <c r="D132" s="148">
        <v>6732.0308999999997</v>
      </c>
      <c r="E132" s="148">
        <v>16857.976874783031</v>
      </c>
      <c r="F132" s="148">
        <v>23590.007774783029</v>
      </c>
      <c r="G132" s="148">
        <v>2675954.391985815</v>
      </c>
    </row>
    <row r="133" spans="1:7" x14ac:dyDescent="0.25">
      <c r="A133" s="145">
        <v>48214</v>
      </c>
      <c r="B133" s="146">
        <v>120</v>
      </c>
      <c r="C133" s="147">
        <v>2675954.391985815</v>
      </c>
      <c r="D133" s="148">
        <v>6689.8860000000004</v>
      </c>
      <c r="E133" s="148">
        <v>16900.121816969986</v>
      </c>
      <c r="F133" s="148">
        <v>23590.007816969985</v>
      </c>
      <c r="G133" s="148">
        <v>2659054.2701688451</v>
      </c>
    </row>
    <row r="134" spans="1:7" x14ac:dyDescent="0.25">
      <c r="A134" s="145">
        <v>48245</v>
      </c>
      <c r="B134" s="146">
        <v>121</v>
      </c>
      <c r="C134" s="147">
        <v>2659054.2701688451</v>
      </c>
      <c r="D134" s="148">
        <v>6647.6356999999998</v>
      </c>
      <c r="E134" s="148">
        <v>16942.372121512413</v>
      </c>
      <c r="F134" s="148">
        <v>23590.007821512412</v>
      </c>
      <c r="G134" s="148">
        <v>2642111.8980473327</v>
      </c>
    </row>
    <row r="135" spans="1:7" x14ac:dyDescent="0.25">
      <c r="A135" s="145">
        <v>48274</v>
      </c>
      <c r="B135" s="146">
        <v>122</v>
      </c>
      <c r="C135" s="147">
        <v>2642111.8980473327</v>
      </c>
      <c r="D135" s="148">
        <v>6605.2797</v>
      </c>
      <c r="E135" s="148">
        <v>16984.728051816193</v>
      </c>
      <c r="F135" s="148">
        <v>23590.007751816192</v>
      </c>
      <c r="G135" s="148">
        <v>2625127.1699955165</v>
      </c>
    </row>
    <row r="136" spans="1:7" x14ac:dyDescent="0.25">
      <c r="A136" s="145">
        <v>48305</v>
      </c>
      <c r="B136" s="146">
        <v>123</v>
      </c>
      <c r="C136" s="147">
        <v>2625127.1699955165</v>
      </c>
      <c r="D136" s="148">
        <v>6562.8179</v>
      </c>
      <c r="E136" s="148">
        <v>17027.189871945735</v>
      </c>
      <c r="F136" s="148">
        <v>23590.007771945733</v>
      </c>
      <c r="G136" s="148">
        <v>2608099.9801235707</v>
      </c>
    </row>
    <row r="137" spans="1:7" x14ac:dyDescent="0.25">
      <c r="A137" s="145">
        <v>48335</v>
      </c>
      <c r="B137" s="146">
        <v>124</v>
      </c>
      <c r="C137" s="147">
        <v>2608099.9801235707</v>
      </c>
      <c r="D137" s="148">
        <v>6520.25</v>
      </c>
      <c r="E137" s="148">
        <v>17069.757846625598</v>
      </c>
      <c r="F137" s="148">
        <v>23590.007846625598</v>
      </c>
      <c r="G137" s="148">
        <v>2591030.2222769451</v>
      </c>
    </row>
    <row r="138" spans="1:7" x14ac:dyDescent="0.25">
      <c r="A138" s="145">
        <v>48366</v>
      </c>
      <c r="B138" s="146">
        <v>125</v>
      </c>
      <c r="C138" s="147">
        <v>2591030.2222769451</v>
      </c>
      <c r="D138" s="148">
        <v>6477.5756000000001</v>
      </c>
      <c r="E138" s="148">
        <v>17112.432241242164</v>
      </c>
      <c r="F138" s="148">
        <v>23590.007841242164</v>
      </c>
      <c r="G138" s="148">
        <v>2573917.7900357028</v>
      </c>
    </row>
    <row r="139" spans="1:7" x14ac:dyDescent="0.25">
      <c r="A139" s="145">
        <v>48396</v>
      </c>
      <c r="B139" s="146">
        <v>126</v>
      </c>
      <c r="C139" s="147">
        <v>2573917.7900357028</v>
      </c>
      <c r="D139" s="148">
        <v>6434.7945</v>
      </c>
      <c r="E139" s="148">
        <v>17155.213321845269</v>
      </c>
      <c r="F139" s="148">
        <v>23590.007821845269</v>
      </c>
      <c r="G139" s="148">
        <v>2556762.5767138577</v>
      </c>
    </row>
    <row r="140" spans="1:7" x14ac:dyDescent="0.25">
      <c r="A140" s="145">
        <v>48427</v>
      </c>
      <c r="B140" s="146">
        <v>127</v>
      </c>
      <c r="C140" s="147">
        <v>2556762.5767138577</v>
      </c>
      <c r="D140" s="148">
        <v>6391.9063999999998</v>
      </c>
      <c r="E140" s="148">
        <v>17198.10135514988</v>
      </c>
      <c r="F140" s="148">
        <v>23590.00775514988</v>
      </c>
      <c r="G140" s="148">
        <v>2539564.4753587078</v>
      </c>
    </row>
    <row r="141" spans="1:7" x14ac:dyDescent="0.25">
      <c r="A141" s="145">
        <v>48458</v>
      </c>
      <c r="B141" s="146">
        <v>128</v>
      </c>
      <c r="C141" s="147">
        <v>2539564.4753587078</v>
      </c>
      <c r="D141" s="148">
        <v>6348.9111999999996</v>
      </c>
      <c r="E141" s="148">
        <v>17241.096608537755</v>
      </c>
      <c r="F141" s="148">
        <v>23590.007808537754</v>
      </c>
      <c r="G141" s="148">
        <v>2522323.3787501701</v>
      </c>
    </row>
    <row r="142" spans="1:7" x14ac:dyDescent="0.25">
      <c r="A142" s="145">
        <v>48488</v>
      </c>
      <c r="B142" s="146">
        <v>129</v>
      </c>
      <c r="C142" s="147">
        <v>2522323.3787501701</v>
      </c>
      <c r="D142" s="148">
        <v>6305.8083999999999</v>
      </c>
      <c r="E142" s="148">
        <v>17284.199350059102</v>
      </c>
      <c r="F142" s="148">
        <v>23590.0077500591</v>
      </c>
      <c r="G142" s="148">
        <v>2505039.1794001111</v>
      </c>
    </row>
    <row r="143" spans="1:7" x14ac:dyDescent="0.25">
      <c r="A143" s="145">
        <v>48519</v>
      </c>
      <c r="B143" s="146">
        <v>130</v>
      </c>
      <c r="C143" s="147">
        <v>2505039.1794001111</v>
      </c>
      <c r="D143" s="148">
        <v>6262.5978999999998</v>
      </c>
      <c r="E143" s="148">
        <v>17327.409848434247</v>
      </c>
      <c r="F143" s="148">
        <v>23590.007748434247</v>
      </c>
      <c r="G143" s="148">
        <v>2487711.7695516767</v>
      </c>
    </row>
    <row r="144" spans="1:7" x14ac:dyDescent="0.25">
      <c r="A144" s="145">
        <v>48549</v>
      </c>
      <c r="B144" s="146">
        <v>131</v>
      </c>
      <c r="C144" s="147">
        <v>2487711.7695516767</v>
      </c>
      <c r="D144" s="148">
        <v>6219.2794000000004</v>
      </c>
      <c r="E144" s="148">
        <v>17370.728373055335</v>
      </c>
      <c r="F144" s="148">
        <v>23590.007773055335</v>
      </c>
      <c r="G144" s="148">
        <v>2470341.0411786214</v>
      </c>
    </row>
    <row r="145" spans="1:7" x14ac:dyDescent="0.25">
      <c r="A145" s="145">
        <v>48580</v>
      </c>
      <c r="B145" s="146">
        <v>132</v>
      </c>
      <c r="C145" s="147">
        <v>2470341.0411786214</v>
      </c>
      <c r="D145" s="148">
        <v>6175.8526000000002</v>
      </c>
      <c r="E145" s="148">
        <v>17414.155193987972</v>
      </c>
      <c r="F145" s="148">
        <v>23590.00779398797</v>
      </c>
      <c r="G145" s="148">
        <v>2452926.8859846336</v>
      </c>
    </row>
    <row r="146" spans="1:7" x14ac:dyDescent="0.25">
      <c r="A146" s="145">
        <v>48611</v>
      </c>
      <c r="B146" s="146">
        <v>133</v>
      </c>
      <c r="C146" s="147">
        <v>2452926.8859846336</v>
      </c>
      <c r="D146" s="148">
        <v>6132.3172000000004</v>
      </c>
      <c r="E146" s="148">
        <v>17457.69058197294</v>
      </c>
      <c r="F146" s="148">
        <v>23590.007781972941</v>
      </c>
      <c r="G146" s="148">
        <v>2435469.1954026609</v>
      </c>
    </row>
    <row r="147" spans="1:7" x14ac:dyDescent="0.25">
      <c r="A147" s="145">
        <v>48639</v>
      </c>
      <c r="B147" s="146">
        <v>134</v>
      </c>
      <c r="C147" s="147">
        <v>2435469.1954026609</v>
      </c>
      <c r="D147" s="148">
        <v>6088.6729999999998</v>
      </c>
      <c r="E147" s="148">
        <v>17501.334808427873</v>
      </c>
      <c r="F147" s="148">
        <v>23590.007808427872</v>
      </c>
      <c r="G147" s="148">
        <v>2417967.860594233</v>
      </c>
    </row>
    <row r="148" spans="1:7" x14ac:dyDescent="0.25">
      <c r="A148" s="145">
        <v>48670</v>
      </c>
      <c r="B148" s="146">
        <v>135</v>
      </c>
      <c r="C148" s="147">
        <v>2417967.860594233</v>
      </c>
      <c r="D148" s="148">
        <v>6044.9197000000004</v>
      </c>
      <c r="E148" s="148">
        <v>17545.088145448943</v>
      </c>
      <c r="F148" s="148">
        <v>23590.007845448941</v>
      </c>
      <c r="G148" s="148">
        <v>2400422.7724487842</v>
      </c>
    </row>
    <row r="149" spans="1:7" x14ac:dyDescent="0.25">
      <c r="A149" s="145">
        <v>48700</v>
      </c>
      <c r="B149" s="146">
        <v>136</v>
      </c>
      <c r="C149" s="147">
        <v>2400422.7724487842</v>
      </c>
      <c r="D149" s="148">
        <v>6001.0568999999996</v>
      </c>
      <c r="E149" s="148">
        <v>17588.950865812567</v>
      </c>
      <c r="F149" s="148">
        <v>23590.007765812567</v>
      </c>
      <c r="G149" s="148">
        <v>2382833.8215829716</v>
      </c>
    </row>
    <row r="150" spans="1:7" x14ac:dyDescent="0.25">
      <c r="A150" s="145">
        <v>48731</v>
      </c>
      <c r="B150" s="146">
        <v>137</v>
      </c>
      <c r="C150" s="147">
        <v>2382833.8215829716</v>
      </c>
      <c r="D150" s="148">
        <v>5957.0846000000001</v>
      </c>
      <c r="E150" s="148">
        <v>17632.923242977096</v>
      </c>
      <c r="F150" s="148">
        <v>23590.007842977095</v>
      </c>
      <c r="G150" s="148">
        <v>2365200.8983399947</v>
      </c>
    </row>
    <row r="151" spans="1:7" x14ac:dyDescent="0.25">
      <c r="A151" s="145">
        <v>48761</v>
      </c>
      <c r="B151" s="146">
        <v>138</v>
      </c>
      <c r="C151" s="147">
        <v>2365200.8983399947</v>
      </c>
      <c r="D151" s="148">
        <v>5913.0021999999999</v>
      </c>
      <c r="E151" s="148">
        <v>17677.005551084541</v>
      </c>
      <c r="F151" s="148">
        <v>23590.00775108454</v>
      </c>
      <c r="G151" s="148">
        <v>2347523.8927889103</v>
      </c>
    </row>
    <row r="152" spans="1:7" x14ac:dyDescent="0.25">
      <c r="A152" s="145">
        <v>48792</v>
      </c>
      <c r="B152" s="146">
        <v>139</v>
      </c>
      <c r="C152" s="147">
        <v>2347523.8927889103</v>
      </c>
      <c r="D152" s="148">
        <v>5868.8096999999998</v>
      </c>
      <c r="E152" s="148">
        <v>17721.198064962253</v>
      </c>
      <c r="F152" s="148">
        <v>23590.007764962254</v>
      </c>
      <c r="G152" s="148">
        <v>2329802.6947239479</v>
      </c>
    </row>
    <row r="153" spans="1:7" x14ac:dyDescent="0.25">
      <c r="A153" s="145">
        <v>48823</v>
      </c>
      <c r="B153" s="146">
        <v>140</v>
      </c>
      <c r="C153" s="147">
        <v>2329802.6947239479</v>
      </c>
      <c r="D153" s="148">
        <v>5824.5066999999999</v>
      </c>
      <c r="E153" s="148">
        <v>17765.501060124658</v>
      </c>
      <c r="F153" s="148">
        <v>23590.007760124659</v>
      </c>
      <c r="G153" s="148">
        <v>2312037.1936638234</v>
      </c>
    </row>
    <row r="154" spans="1:7" x14ac:dyDescent="0.25">
      <c r="A154" s="145">
        <v>48853</v>
      </c>
      <c r="B154" s="146">
        <v>141</v>
      </c>
      <c r="C154" s="147">
        <v>2312037.1936638234</v>
      </c>
      <c r="D154" s="148">
        <v>5780.0929999999998</v>
      </c>
      <c r="E154" s="148">
        <v>17809.914812774969</v>
      </c>
      <c r="F154" s="148">
        <v>23590.007812774969</v>
      </c>
      <c r="G154" s="148">
        <v>2294227.2788510486</v>
      </c>
    </row>
    <row r="155" spans="1:7" x14ac:dyDescent="0.25">
      <c r="A155" s="145">
        <v>48884</v>
      </c>
      <c r="B155" s="146">
        <v>142</v>
      </c>
      <c r="C155" s="147">
        <v>2294227.2788510486</v>
      </c>
      <c r="D155" s="148">
        <v>5735.5681999999997</v>
      </c>
      <c r="E155" s="148">
        <v>17854.439599806905</v>
      </c>
      <c r="F155" s="148">
        <v>23590.007799806903</v>
      </c>
      <c r="G155" s="148">
        <v>2276372.8392512416</v>
      </c>
    </row>
    <row r="156" spans="1:7" x14ac:dyDescent="0.25">
      <c r="A156" s="145">
        <v>48914</v>
      </c>
      <c r="B156" s="146">
        <v>143</v>
      </c>
      <c r="C156" s="147">
        <v>2276372.8392512416</v>
      </c>
      <c r="D156" s="148">
        <v>5690.9321</v>
      </c>
      <c r="E156" s="148">
        <v>17899.075698806424</v>
      </c>
      <c r="F156" s="148">
        <v>23590.007798806422</v>
      </c>
      <c r="G156" s="148">
        <v>2258473.7635524352</v>
      </c>
    </row>
    <row r="157" spans="1:7" x14ac:dyDescent="0.25">
      <c r="A157" s="145">
        <v>48945</v>
      </c>
      <c r="B157" s="146">
        <v>144</v>
      </c>
      <c r="C157" s="147">
        <v>2258473.7635524352</v>
      </c>
      <c r="D157" s="148">
        <v>5646.1844000000001</v>
      </c>
      <c r="E157" s="148">
        <v>17943.823388053439</v>
      </c>
      <c r="F157" s="148">
        <v>23590.007788053437</v>
      </c>
      <c r="G157" s="148">
        <v>2240529.9401643816</v>
      </c>
    </row>
    <row r="158" spans="1:7" x14ac:dyDescent="0.25">
      <c r="A158" s="145">
        <v>48976</v>
      </c>
      <c r="B158" s="146">
        <v>145</v>
      </c>
      <c r="C158" s="147">
        <v>2240529.9401643816</v>
      </c>
      <c r="D158" s="148">
        <v>5601.3248999999996</v>
      </c>
      <c r="E158" s="148">
        <v>17988.682946523571</v>
      </c>
      <c r="F158" s="148">
        <v>23590.007846523571</v>
      </c>
      <c r="G158" s="148">
        <v>2222541.257217858</v>
      </c>
    </row>
    <row r="159" spans="1:7" x14ac:dyDescent="0.25">
      <c r="A159" s="145">
        <v>49004</v>
      </c>
      <c r="B159" s="146">
        <v>146</v>
      </c>
      <c r="C159" s="147">
        <v>2222541.257217858</v>
      </c>
      <c r="D159" s="148">
        <v>5556.3531000000003</v>
      </c>
      <c r="E159" s="148">
        <v>18033.65465388988</v>
      </c>
      <c r="F159" s="148">
        <v>23590.00775388988</v>
      </c>
      <c r="G159" s="148">
        <v>2204507.6025639679</v>
      </c>
    </row>
    <row r="160" spans="1:7" x14ac:dyDescent="0.25">
      <c r="A160" s="145">
        <v>49035</v>
      </c>
      <c r="B160" s="146">
        <v>147</v>
      </c>
      <c r="C160" s="147">
        <v>2204507.6025639679</v>
      </c>
      <c r="D160" s="148">
        <v>5511.2690000000002</v>
      </c>
      <c r="E160" s="148">
        <v>18078.738790524607</v>
      </c>
      <c r="F160" s="148">
        <v>23590.007790524607</v>
      </c>
      <c r="G160" s="148">
        <v>2186428.8637734433</v>
      </c>
    </row>
    <row r="161" spans="1:7" x14ac:dyDescent="0.25">
      <c r="A161" s="145">
        <v>49065</v>
      </c>
      <c r="B161" s="146">
        <v>148</v>
      </c>
      <c r="C161" s="147">
        <v>2186428.8637734433</v>
      </c>
      <c r="D161" s="148">
        <v>5466.0721999999996</v>
      </c>
      <c r="E161" s="148">
        <v>18123.935637500919</v>
      </c>
      <c r="F161" s="148">
        <v>23590.007837500918</v>
      </c>
      <c r="G161" s="148">
        <v>2168304.9281359422</v>
      </c>
    </row>
    <row r="162" spans="1:7" x14ac:dyDescent="0.25">
      <c r="A162" s="145">
        <v>49096</v>
      </c>
      <c r="B162" s="146">
        <v>149</v>
      </c>
      <c r="C162" s="147">
        <v>2168304.9281359422</v>
      </c>
      <c r="D162" s="148">
        <v>5420.7623000000003</v>
      </c>
      <c r="E162" s="148">
        <v>18169.245476594671</v>
      </c>
      <c r="F162" s="148">
        <v>23590.00777659467</v>
      </c>
      <c r="G162" s="148">
        <v>2150135.6826593475</v>
      </c>
    </row>
    <row r="163" spans="1:7" x14ac:dyDescent="0.25">
      <c r="A163" s="145">
        <v>49126</v>
      </c>
      <c r="B163" s="146">
        <v>150</v>
      </c>
      <c r="C163" s="147">
        <v>2150135.6826593475</v>
      </c>
      <c r="D163" s="148">
        <v>5375.3392000000003</v>
      </c>
      <c r="E163" s="148">
        <v>18214.668590286157</v>
      </c>
      <c r="F163" s="148">
        <v>23590.007790286159</v>
      </c>
      <c r="G163" s="148">
        <v>2131921.0140690613</v>
      </c>
    </row>
    <row r="164" spans="1:7" x14ac:dyDescent="0.25">
      <c r="A164" s="145">
        <v>49157</v>
      </c>
      <c r="B164" s="146">
        <v>151</v>
      </c>
      <c r="C164" s="147">
        <v>2131921.0140690613</v>
      </c>
      <c r="D164" s="148">
        <v>5329.8024999999998</v>
      </c>
      <c r="E164" s="148">
        <v>18260.205261761872</v>
      </c>
      <c r="F164" s="148">
        <v>23590.007761761874</v>
      </c>
      <c r="G164" s="148">
        <v>2113660.8088072995</v>
      </c>
    </row>
    <row r="165" spans="1:7" x14ac:dyDescent="0.25">
      <c r="A165" s="145">
        <v>49188</v>
      </c>
      <c r="B165" s="146">
        <v>152</v>
      </c>
      <c r="C165" s="147">
        <v>2113660.8088072995</v>
      </c>
      <c r="D165" s="148">
        <v>5284.152</v>
      </c>
      <c r="E165" s="148">
        <v>18305.855774916279</v>
      </c>
      <c r="F165" s="148">
        <v>23590.007774916281</v>
      </c>
      <c r="G165" s="148">
        <v>2095354.9530323832</v>
      </c>
    </row>
    <row r="166" spans="1:7" x14ac:dyDescent="0.25">
      <c r="A166" s="145">
        <v>49218</v>
      </c>
      <c r="B166" s="146">
        <v>153</v>
      </c>
      <c r="C166" s="147">
        <v>2095354.9530323832</v>
      </c>
      <c r="D166" s="148">
        <v>5238.3873999999996</v>
      </c>
      <c r="E166" s="148">
        <v>18351.620414353569</v>
      </c>
      <c r="F166" s="148">
        <v>23590.007814353568</v>
      </c>
      <c r="G166" s="148">
        <v>2077003.3326180296</v>
      </c>
    </row>
    <row r="167" spans="1:7" x14ac:dyDescent="0.25">
      <c r="A167" s="145">
        <v>49249</v>
      </c>
      <c r="B167" s="146">
        <v>154</v>
      </c>
      <c r="C167" s="147">
        <v>2077003.3326180296</v>
      </c>
      <c r="D167" s="148">
        <v>5192.5083000000004</v>
      </c>
      <c r="E167" s="148">
        <v>18397.499465389454</v>
      </c>
      <c r="F167" s="148">
        <v>23590.007765389455</v>
      </c>
      <c r="G167" s="148">
        <v>2058605.8331526401</v>
      </c>
    </row>
    <row r="168" spans="1:7" x14ac:dyDescent="0.25">
      <c r="A168" s="145">
        <v>49279</v>
      </c>
      <c r="B168" s="146">
        <v>155</v>
      </c>
      <c r="C168" s="147">
        <v>2058605.8331526401</v>
      </c>
      <c r="D168" s="148">
        <v>5146.5146000000004</v>
      </c>
      <c r="E168" s="148">
        <v>18443.493214052927</v>
      </c>
      <c r="F168" s="148">
        <v>23590.007814052929</v>
      </c>
      <c r="G168" s="148">
        <v>2040162.3399385873</v>
      </c>
    </row>
    <row r="169" spans="1:7" x14ac:dyDescent="0.25">
      <c r="A169" s="145">
        <v>49310</v>
      </c>
      <c r="B169" s="146">
        <v>156</v>
      </c>
      <c r="C169" s="147">
        <v>2040162.3399385873</v>
      </c>
      <c r="D169" s="148">
        <v>5100.4058000000005</v>
      </c>
      <c r="E169" s="148">
        <v>18489.601947088056</v>
      </c>
      <c r="F169" s="148">
        <v>23590.007747088057</v>
      </c>
      <c r="G169" s="148">
        <v>2021672.7379914992</v>
      </c>
    </row>
    <row r="170" spans="1:7" x14ac:dyDescent="0.25">
      <c r="A170" s="145">
        <v>49341</v>
      </c>
      <c r="B170" s="146">
        <v>157</v>
      </c>
      <c r="C170" s="147">
        <v>2021672.7379914992</v>
      </c>
      <c r="D170" s="148">
        <v>5054.1818000000003</v>
      </c>
      <c r="E170" s="148">
        <v>18535.825951955776</v>
      </c>
      <c r="F170" s="148">
        <v>23590.007751955774</v>
      </c>
      <c r="G170" s="148">
        <v>2003136.9120395435</v>
      </c>
    </row>
    <row r="171" spans="1:7" x14ac:dyDescent="0.25">
      <c r="A171" s="145">
        <v>49369</v>
      </c>
      <c r="B171" s="146">
        <v>158</v>
      </c>
      <c r="C171" s="147">
        <v>2003136.9120395435</v>
      </c>
      <c r="D171" s="148">
        <v>5007.8423000000003</v>
      </c>
      <c r="E171" s="148">
        <v>18582.165516835666</v>
      </c>
      <c r="F171" s="148">
        <v>23590.007816835667</v>
      </c>
      <c r="G171" s="148">
        <v>1984554.7465227079</v>
      </c>
    </row>
    <row r="172" spans="1:7" x14ac:dyDescent="0.25">
      <c r="A172" s="145">
        <v>49400</v>
      </c>
      <c r="B172" s="146">
        <v>159</v>
      </c>
      <c r="C172" s="147">
        <v>1984554.7465227079</v>
      </c>
      <c r="D172" s="148">
        <v>4961.3869000000004</v>
      </c>
      <c r="E172" s="148">
        <v>18628.620930627756</v>
      </c>
      <c r="F172" s="148">
        <v>23590.007830627757</v>
      </c>
      <c r="G172" s="148">
        <v>1965926.1255920802</v>
      </c>
    </row>
    <row r="173" spans="1:7" x14ac:dyDescent="0.25">
      <c r="A173" s="145">
        <v>49430</v>
      </c>
      <c r="B173" s="146">
        <v>160</v>
      </c>
      <c r="C173" s="147">
        <v>1965926.1255920802</v>
      </c>
      <c r="D173" s="148">
        <v>4914.8153000000002</v>
      </c>
      <c r="E173" s="148">
        <v>18675.192482954328</v>
      </c>
      <c r="F173" s="148">
        <v>23590.00778295433</v>
      </c>
      <c r="G173" s="148">
        <v>1947250.9331091258</v>
      </c>
    </row>
    <row r="174" spans="1:7" x14ac:dyDescent="0.25">
      <c r="A174" s="145">
        <v>49461</v>
      </c>
      <c r="B174" s="146">
        <v>161</v>
      </c>
      <c r="C174" s="147">
        <v>1947250.9331091258</v>
      </c>
      <c r="D174" s="148">
        <v>4868.1273000000001</v>
      </c>
      <c r="E174" s="148">
        <v>18721.880464161713</v>
      </c>
      <c r="F174" s="148">
        <v>23590.007764161714</v>
      </c>
      <c r="G174" s="148">
        <v>1928529.0526449641</v>
      </c>
    </row>
    <row r="175" spans="1:7" x14ac:dyDescent="0.25">
      <c r="A175" s="145">
        <v>49491</v>
      </c>
      <c r="B175" s="146">
        <v>162</v>
      </c>
      <c r="C175" s="147">
        <v>1928529.0526449641</v>
      </c>
      <c r="D175" s="148">
        <v>4821.3226000000004</v>
      </c>
      <c r="E175" s="148">
        <v>18768.685165322117</v>
      </c>
      <c r="F175" s="148">
        <v>23590.007765322116</v>
      </c>
      <c r="G175" s="148">
        <v>1909760.3674796419</v>
      </c>
    </row>
    <row r="176" spans="1:7" x14ac:dyDescent="0.25">
      <c r="A176" s="145">
        <v>49522</v>
      </c>
      <c r="B176" s="146">
        <v>163</v>
      </c>
      <c r="C176" s="147">
        <v>1909760.3674796419</v>
      </c>
      <c r="D176" s="148">
        <v>4774.4008999999996</v>
      </c>
      <c r="E176" s="148">
        <v>18815.606878235423</v>
      </c>
      <c r="F176" s="148">
        <v>23590.007778235424</v>
      </c>
      <c r="G176" s="148">
        <v>1890944.7606014065</v>
      </c>
    </row>
    <row r="177" spans="1:7" x14ac:dyDescent="0.25">
      <c r="A177" s="145">
        <v>49553</v>
      </c>
      <c r="B177" s="146">
        <v>164</v>
      </c>
      <c r="C177" s="147">
        <v>1890944.7606014065</v>
      </c>
      <c r="D177" s="148">
        <v>4727.3618999999999</v>
      </c>
      <c r="E177" s="148">
        <v>18862.645895431011</v>
      </c>
      <c r="F177" s="148">
        <v>23590.007795431011</v>
      </c>
      <c r="G177" s="148">
        <v>1872082.1147059754</v>
      </c>
    </row>
    <row r="178" spans="1:7" x14ac:dyDescent="0.25">
      <c r="A178" s="145">
        <v>49583</v>
      </c>
      <c r="B178" s="146">
        <v>165</v>
      </c>
      <c r="C178" s="147">
        <v>1872082.1147059754</v>
      </c>
      <c r="D178" s="148">
        <v>4680.2052999999996</v>
      </c>
      <c r="E178" s="148">
        <v>18909.802510169589</v>
      </c>
      <c r="F178" s="148">
        <v>23590.007810169591</v>
      </c>
      <c r="G178" s="148">
        <v>1853172.3121958058</v>
      </c>
    </row>
    <row r="179" spans="1:7" x14ac:dyDescent="0.25">
      <c r="A179" s="145">
        <v>49614</v>
      </c>
      <c r="B179" s="146">
        <v>166</v>
      </c>
      <c r="C179" s="147">
        <v>1853172.3121958058</v>
      </c>
      <c r="D179" s="148">
        <v>4632.9308000000001</v>
      </c>
      <c r="E179" s="148">
        <v>18957.077016445011</v>
      </c>
      <c r="F179" s="148">
        <v>23590.00781644501</v>
      </c>
      <c r="G179" s="148">
        <v>1834215.2351793607</v>
      </c>
    </row>
    <row r="180" spans="1:7" x14ac:dyDescent="0.25">
      <c r="A180" s="145">
        <v>49644</v>
      </c>
      <c r="B180" s="146">
        <v>167</v>
      </c>
      <c r="C180" s="147">
        <v>1834215.2351793607</v>
      </c>
      <c r="D180" s="148">
        <v>4585.5380999999998</v>
      </c>
      <c r="E180" s="148">
        <v>19004.469708986126</v>
      </c>
      <c r="F180" s="148">
        <v>23590.007808986127</v>
      </c>
      <c r="G180" s="148">
        <v>1815210.7654703746</v>
      </c>
    </row>
    <row r="181" spans="1:7" x14ac:dyDescent="0.25">
      <c r="A181" s="145">
        <v>49675</v>
      </c>
      <c r="B181" s="146">
        <v>168</v>
      </c>
      <c r="C181" s="147">
        <v>1815210.7654703746</v>
      </c>
      <c r="D181" s="148">
        <v>4538.0268999999998</v>
      </c>
      <c r="E181" s="148">
        <v>19051.980883258588</v>
      </c>
      <c r="F181" s="148">
        <v>23590.007783258588</v>
      </c>
      <c r="G181" s="148">
        <v>1796158.784587116</v>
      </c>
    </row>
    <row r="182" spans="1:7" x14ac:dyDescent="0.25">
      <c r="A182" s="145">
        <v>49706</v>
      </c>
      <c r="B182" s="146">
        <v>169</v>
      </c>
      <c r="C182" s="147">
        <v>1796158.784587116</v>
      </c>
      <c r="D182" s="148">
        <v>4490.3969999999999</v>
      </c>
      <c r="E182" s="148">
        <v>19099.610835466734</v>
      </c>
      <c r="F182" s="148">
        <v>23590.007835466735</v>
      </c>
      <c r="G182" s="148">
        <v>1777059.1737516492</v>
      </c>
    </row>
    <row r="183" spans="1:7" x14ac:dyDescent="0.25">
      <c r="A183" s="145">
        <v>49735</v>
      </c>
      <c r="B183" s="146">
        <v>170</v>
      </c>
      <c r="C183" s="147">
        <v>1777059.1737516492</v>
      </c>
      <c r="D183" s="148">
        <v>4442.6478999999999</v>
      </c>
      <c r="E183" s="148">
        <v>19147.359862555404</v>
      </c>
      <c r="F183" s="148">
        <v>23590.007762555404</v>
      </c>
      <c r="G183" s="148">
        <v>1757911.8138890937</v>
      </c>
    </row>
    <row r="184" spans="1:7" x14ac:dyDescent="0.25">
      <c r="A184" s="145">
        <v>49766</v>
      </c>
      <c r="B184" s="146">
        <v>171</v>
      </c>
      <c r="C184" s="147">
        <v>1757911.8138890937</v>
      </c>
      <c r="D184" s="148">
        <v>4394.7794999999996</v>
      </c>
      <c r="E184" s="148">
        <v>19195.228262211793</v>
      </c>
      <c r="F184" s="148">
        <v>23590.007762211793</v>
      </c>
      <c r="G184" s="148">
        <v>1738716.5856268818</v>
      </c>
    </row>
    <row r="185" spans="1:7" x14ac:dyDescent="0.25">
      <c r="A185" s="145">
        <v>49796</v>
      </c>
      <c r="B185" s="146">
        <v>172</v>
      </c>
      <c r="C185" s="147">
        <v>1738716.5856268818</v>
      </c>
      <c r="D185" s="148">
        <v>4346.7915000000003</v>
      </c>
      <c r="E185" s="148">
        <v>19243.21633286732</v>
      </c>
      <c r="F185" s="148">
        <v>23590.007832867319</v>
      </c>
      <c r="G185" s="148">
        <v>1719473.3692940145</v>
      </c>
    </row>
    <row r="186" spans="1:7" x14ac:dyDescent="0.25">
      <c r="A186" s="145">
        <v>49827</v>
      </c>
      <c r="B186" s="146">
        <v>173</v>
      </c>
      <c r="C186" s="147">
        <v>1719473.3692940145</v>
      </c>
      <c r="D186" s="148">
        <v>4298.6833999999999</v>
      </c>
      <c r="E186" s="148">
        <v>19291.324373699488</v>
      </c>
      <c r="F186" s="148">
        <v>23590.007773699486</v>
      </c>
      <c r="G186" s="148">
        <v>1700182.044920315</v>
      </c>
    </row>
    <row r="187" spans="1:7" x14ac:dyDescent="0.25">
      <c r="A187" s="145">
        <v>49857</v>
      </c>
      <c r="B187" s="146">
        <v>174</v>
      </c>
      <c r="C187" s="147">
        <v>1700182.044920315</v>
      </c>
      <c r="D187" s="148">
        <v>4250.4551000000001</v>
      </c>
      <c r="E187" s="148">
        <v>19339.552684633738</v>
      </c>
      <c r="F187" s="148">
        <v>23590.007784633737</v>
      </c>
      <c r="G187" s="148">
        <v>1680842.4922356813</v>
      </c>
    </row>
    <row r="188" spans="1:7" x14ac:dyDescent="0.25">
      <c r="A188" s="145">
        <v>49888</v>
      </c>
      <c r="B188" s="146">
        <v>175</v>
      </c>
      <c r="C188" s="147">
        <v>1680842.4922356813</v>
      </c>
      <c r="D188" s="148">
        <v>4202.1062000000002</v>
      </c>
      <c r="E188" s="148">
        <v>19387.901566345321</v>
      </c>
      <c r="F188" s="148">
        <v>23590.007766345319</v>
      </c>
      <c r="G188" s="148">
        <v>1661454.590669336</v>
      </c>
    </row>
    <row r="189" spans="1:7" x14ac:dyDescent="0.25">
      <c r="A189" s="145">
        <v>49919</v>
      </c>
      <c r="B189" s="146">
        <v>176</v>
      </c>
      <c r="C189" s="147">
        <v>1661454.590669336</v>
      </c>
      <c r="D189" s="148">
        <v>4153.6364999999996</v>
      </c>
      <c r="E189" s="148">
        <v>19436.371320261183</v>
      </c>
      <c r="F189" s="148">
        <v>23590.007820261184</v>
      </c>
      <c r="G189" s="148">
        <v>1642018.2193490749</v>
      </c>
    </row>
    <row r="190" spans="1:7" x14ac:dyDescent="0.25">
      <c r="A190" s="145">
        <v>49949</v>
      </c>
      <c r="B190" s="146">
        <v>177</v>
      </c>
      <c r="C190" s="147">
        <v>1642018.2193490749</v>
      </c>
      <c r="D190" s="148">
        <v>4105.0455000000002</v>
      </c>
      <c r="E190" s="148">
        <v>19484.962248561838</v>
      </c>
      <c r="F190" s="148">
        <v>23590.007748561839</v>
      </c>
      <c r="G190" s="148">
        <v>1622533.257100513</v>
      </c>
    </row>
    <row r="191" spans="1:7" x14ac:dyDescent="0.25">
      <c r="A191" s="145">
        <v>49980</v>
      </c>
      <c r="B191" s="146">
        <v>178</v>
      </c>
      <c r="C191" s="147">
        <v>1622533.257100513</v>
      </c>
      <c r="D191" s="148">
        <v>4056.3330999999998</v>
      </c>
      <c r="E191" s="148">
        <v>19533.674654183244</v>
      </c>
      <c r="F191" s="148">
        <v>23590.007754183243</v>
      </c>
      <c r="G191" s="148">
        <v>1602999.5824463298</v>
      </c>
    </row>
    <row r="192" spans="1:7" x14ac:dyDescent="0.25">
      <c r="A192" s="145">
        <v>50010</v>
      </c>
      <c r="B192" s="146">
        <v>179</v>
      </c>
      <c r="C192" s="147">
        <v>1602999.5824463298</v>
      </c>
      <c r="D192" s="148">
        <v>4007.4989999999998</v>
      </c>
      <c r="E192" s="148">
        <v>19582.5088408187</v>
      </c>
      <c r="F192" s="148">
        <v>23590.0078408187</v>
      </c>
      <c r="G192" s="148">
        <v>1583417.0736055111</v>
      </c>
    </row>
    <row r="193" spans="1:7" x14ac:dyDescent="0.25">
      <c r="A193" s="145">
        <v>50041</v>
      </c>
      <c r="B193" s="146">
        <v>180</v>
      </c>
      <c r="C193" s="147">
        <v>1583417.0736055111</v>
      </c>
      <c r="D193" s="148">
        <v>3958.5427</v>
      </c>
      <c r="E193" s="148">
        <v>19631.465112920749</v>
      </c>
      <c r="F193" s="148">
        <v>23590.007812920747</v>
      </c>
      <c r="G193" s="148">
        <v>1563785.6084925903</v>
      </c>
    </row>
    <row r="194" spans="1:7" x14ac:dyDescent="0.25">
      <c r="A194" s="145">
        <v>50072</v>
      </c>
      <c r="B194" s="146">
        <v>181</v>
      </c>
      <c r="C194" s="147">
        <v>1563785.6084925903</v>
      </c>
      <c r="D194" s="148">
        <v>3909.4639999999999</v>
      </c>
      <c r="E194" s="148">
        <v>19680.543775703052</v>
      </c>
      <c r="F194" s="148">
        <v>23590.007775703052</v>
      </c>
      <c r="G194" s="148">
        <v>1544105.0647168872</v>
      </c>
    </row>
    <row r="195" spans="1:7" x14ac:dyDescent="0.25">
      <c r="A195" s="145">
        <v>50100</v>
      </c>
      <c r="B195" s="146">
        <v>182</v>
      </c>
      <c r="C195" s="147">
        <v>1544105.0647168872</v>
      </c>
      <c r="D195" s="148">
        <v>3860.2627000000002</v>
      </c>
      <c r="E195" s="148">
        <v>19729.745135142308</v>
      </c>
      <c r="F195" s="148">
        <v>23590.007835142307</v>
      </c>
      <c r="G195" s="148">
        <v>1524375.319581745</v>
      </c>
    </row>
    <row r="196" spans="1:7" x14ac:dyDescent="0.25">
      <c r="A196" s="145">
        <v>50131</v>
      </c>
      <c r="B196" s="146">
        <v>183</v>
      </c>
      <c r="C196" s="147">
        <v>1524375.319581745</v>
      </c>
      <c r="D196" s="148">
        <v>3810.9382999999998</v>
      </c>
      <c r="E196" s="148">
        <v>19779.069497980163</v>
      </c>
      <c r="F196" s="148">
        <v>23590.007797980164</v>
      </c>
      <c r="G196" s="148">
        <v>1504596.2500837648</v>
      </c>
    </row>
    <row r="197" spans="1:7" x14ac:dyDescent="0.25">
      <c r="A197" s="145">
        <v>50161</v>
      </c>
      <c r="B197" s="146">
        <v>184</v>
      </c>
      <c r="C197" s="147">
        <v>1504596.2500837648</v>
      </c>
      <c r="D197" s="148">
        <v>3761.4906000000001</v>
      </c>
      <c r="E197" s="148">
        <v>19828.517171725111</v>
      </c>
      <c r="F197" s="148">
        <v>23590.007771725112</v>
      </c>
      <c r="G197" s="148">
        <v>1484767.7329120396</v>
      </c>
    </row>
    <row r="198" spans="1:7" x14ac:dyDescent="0.25">
      <c r="A198" s="145">
        <v>50192</v>
      </c>
      <c r="B198" s="146">
        <v>185</v>
      </c>
      <c r="C198" s="147">
        <v>1484767.7329120396</v>
      </c>
      <c r="D198" s="148">
        <v>3711.9193</v>
      </c>
      <c r="E198" s="148">
        <v>19878.088464654425</v>
      </c>
      <c r="F198" s="148">
        <v>23590.007764654427</v>
      </c>
      <c r="G198" s="148">
        <v>1464889.6444473851</v>
      </c>
    </row>
    <row r="199" spans="1:7" x14ac:dyDescent="0.25">
      <c r="A199" s="145">
        <v>50222</v>
      </c>
      <c r="B199" s="146">
        <v>186</v>
      </c>
      <c r="C199" s="147">
        <v>1464889.6444473851</v>
      </c>
      <c r="D199" s="148">
        <v>3662.2240999999999</v>
      </c>
      <c r="E199" s="148">
        <v>19927.783685816063</v>
      </c>
      <c r="F199" s="148">
        <v>23590.007785816062</v>
      </c>
      <c r="G199" s="148">
        <v>1444961.8607615691</v>
      </c>
    </row>
    <row r="200" spans="1:7" x14ac:dyDescent="0.25">
      <c r="A200" s="145">
        <v>50253</v>
      </c>
      <c r="B200" s="146">
        <v>187</v>
      </c>
      <c r="C200" s="147">
        <v>1444961.8607615691</v>
      </c>
      <c r="D200" s="148">
        <v>3612.4047</v>
      </c>
      <c r="E200" s="148">
        <v>19977.603145030604</v>
      </c>
      <c r="F200" s="148">
        <v>23590.007845030603</v>
      </c>
      <c r="G200" s="148">
        <v>1424984.2576165386</v>
      </c>
    </row>
    <row r="201" spans="1:7" x14ac:dyDescent="0.25">
      <c r="A201" s="145">
        <v>50284</v>
      </c>
      <c r="B201" s="146">
        <v>188</v>
      </c>
      <c r="C201" s="147">
        <v>1424984.2576165386</v>
      </c>
      <c r="D201" s="148">
        <v>3562.4605999999999</v>
      </c>
      <c r="E201" s="148">
        <v>20027.547152893181</v>
      </c>
      <c r="F201" s="148">
        <v>23590.00775289318</v>
      </c>
      <c r="G201" s="148">
        <v>1404956.7104636454</v>
      </c>
    </row>
    <row r="202" spans="1:7" x14ac:dyDescent="0.25">
      <c r="A202" s="145">
        <v>50314</v>
      </c>
      <c r="B202" s="146">
        <v>189</v>
      </c>
      <c r="C202" s="147">
        <v>1404956.7104636454</v>
      </c>
      <c r="D202" s="148">
        <v>3512.3917999999999</v>
      </c>
      <c r="E202" s="148">
        <v>20077.616020775415</v>
      </c>
      <c r="F202" s="148">
        <v>23590.007820775416</v>
      </c>
      <c r="G202" s="148">
        <v>1384879.09444287</v>
      </c>
    </row>
    <row r="203" spans="1:7" x14ac:dyDescent="0.25">
      <c r="A203" s="145">
        <v>50345</v>
      </c>
      <c r="B203" s="146">
        <v>190</v>
      </c>
      <c r="C203" s="147">
        <v>1384879.09444287</v>
      </c>
      <c r="D203" s="148">
        <v>3462.1977000000002</v>
      </c>
      <c r="E203" s="148">
        <v>20127.810060827353</v>
      </c>
      <c r="F203" s="148">
        <v>23590.007760827353</v>
      </c>
      <c r="G203" s="148">
        <v>1364751.2843820427</v>
      </c>
    </row>
    <row r="204" spans="1:7" x14ac:dyDescent="0.25">
      <c r="A204" s="145">
        <v>50375</v>
      </c>
      <c r="B204" s="146">
        <v>191</v>
      </c>
      <c r="C204" s="147">
        <v>1364751.2843820427</v>
      </c>
      <c r="D204" s="148">
        <v>3411.8782000000001</v>
      </c>
      <c r="E204" s="148">
        <v>20178.129585979419</v>
      </c>
      <c r="F204" s="148">
        <v>23590.007785979418</v>
      </c>
      <c r="G204" s="148">
        <v>1344573.1547960632</v>
      </c>
    </row>
    <row r="205" spans="1:7" x14ac:dyDescent="0.25">
      <c r="A205" s="145">
        <v>50406</v>
      </c>
      <c r="B205" s="146">
        <v>192</v>
      </c>
      <c r="C205" s="147">
        <v>1344573.1547960632</v>
      </c>
      <c r="D205" s="148">
        <v>3361.4328999999998</v>
      </c>
      <c r="E205" s="148">
        <v>20228.574909944367</v>
      </c>
      <c r="F205" s="148">
        <v>23590.007809944367</v>
      </c>
      <c r="G205" s="148">
        <v>1324344.5798861189</v>
      </c>
    </row>
    <row r="206" spans="1:7" x14ac:dyDescent="0.25">
      <c r="A206" s="145">
        <v>50437</v>
      </c>
      <c r="B206" s="146">
        <v>193</v>
      </c>
      <c r="C206" s="147">
        <v>1324344.5798861189</v>
      </c>
      <c r="D206" s="148">
        <v>3310.8613999999998</v>
      </c>
      <c r="E206" s="148">
        <v>20279.14634721923</v>
      </c>
      <c r="F206" s="148">
        <v>23590.007747219228</v>
      </c>
      <c r="G206" s="148">
        <v>1304065.4335388998</v>
      </c>
    </row>
    <row r="207" spans="1:7" x14ac:dyDescent="0.25">
      <c r="A207" s="145">
        <v>50465</v>
      </c>
      <c r="B207" s="146">
        <v>194</v>
      </c>
      <c r="C207" s="147">
        <v>1304065.4335388998</v>
      </c>
      <c r="D207" s="148">
        <v>3260.1635999999999</v>
      </c>
      <c r="E207" s="148">
        <v>20329.844213087279</v>
      </c>
      <c r="F207" s="148">
        <v>23590.007813087279</v>
      </c>
      <c r="G207" s="148">
        <v>1283735.5893258124</v>
      </c>
    </row>
    <row r="208" spans="1:7" x14ac:dyDescent="0.25">
      <c r="A208" s="145">
        <v>50496</v>
      </c>
      <c r="B208" s="146">
        <v>195</v>
      </c>
      <c r="C208" s="147">
        <v>1283735.5893258124</v>
      </c>
      <c r="D208" s="148">
        <v>3209.3389999999999</v>
      </c>
      <c r="E208" s="148">
        <v>20380.668823619995</v>
      </c>
      <c r="F208" s="148">
        <v>23590.007823619995</v>
      </c>
      <c r="G208" s="148">
        <v>1263354.9205021923</v>
      </c>
    </row>
    <row r="209" spans="1:7" x14ac:dyDescent="0.25">
      <c r="A209" s="145">
        <v>50526</v>
      </c>
      <c r="B209" s="146">
        <v>196</v>
      </c>
      <c r="C209" s="147">
        <v>1263354.9205021923</v>
      </c>
      <c r="D209" s="148">
        <v>3158.3872999999999</v>
      </c>
      <c r="E209" s="148">
        <v>20431.620495679043</v>
      </c>
      <c r="F209" s="148">
        <v>23590.007795679041</v>
      </c>
      <c r="G209" s="148">
        <v>1242923.3000065133</v>
      </c>
    </row>
    <row r="210" spans="1:7" x14ac:dyDescent="0.25">
      <c r="A210" s="145">
        <v>50557</v>
      </c>
      <c r="B210" s="146">
        <v>197</v>
      </c>
      <c r="C210" s="147">
        <v>1242923.3000065133</v>
      </c>
      <c r="D210" s="148">
        <v>3107.3083000000001</v>
      </c>
      <c r="E210" s="148">
        <v>20482.699546918244</v>
      </c>
      <c r="F210" s="148">
        <v>23590.007846918244</v>
      </c>
      <c r="G210" s="148">
        <v>1222440.600459595</v>
      </c>
    </row>
    <row r="211" spans="1:7" x14ac:dyDescent="0.25">
      <c r="A211" s="145">
        <v>50587</v>
      </c>
      <c r="B211" s="146">
        <v>198</v>
      </c>
      <c r="C211" s="147">
        <v>1222440.600459595</v>
      </c>
      <c r="D211" s="148">
        <v>3056.1015000000002</v>
      </c>
      <c r="E211" s="148">
        <v>20533.906295785535</v>
      </c>
      <c r="F211" s="148">
        <v>23590.007795785536</v>
      </c>
      <c r="G211" s="148">
        <v>1201906.6941638095</v>
      </c>
    </row>
    <row r="212" spans="1:7" x14ac:dyDescent="0.25">
      <c r="A212" s="145">
        <v>50618</v>
      </c>
      <c r="B212" s="146">
        <v>199</v>
      </c>
      <c r="C212" s="147">
        <v>1201906.6941638095</v>
      </c>
      <c r="D212" s="148">
        <v>3004.7667000000001</v>
      </c>
      <c r="E212" s="148">
        <v>20585.241061525001</v>
      </c>
      <c r="F212" s="148">
        <v>23590.007761525001</v>
      </c>
      <c r="G212" s="148">
        <v>1181321.4531022846</v>
      </c>
    </row>
    <row r="213" spans="1:7" x14ac:dyDescent="0.25">
      <c r="A213" s="145">
        <v>50649</v>
      </c>
      <c r="B213" s="146">
        <v>200</v>
      </c>
      <c r="C213" s="147">
        <v>1181321.4531022846</v>
      </c>
      <c r="D213" s="148">
        <v>2953.3036000000002</v>
      </c>
      <c r="E213" s="148">
        <v>20636.704164178816</v>
      </c>
      <c r="F213" s="148">
        <v>23590.007764178816</v>
      </c>
      <c r="G213" s="148">
        <v>1160684.7489381058</v>
      </c>
    </row>
    <row r="214" spans="1:7" x14ac:dyDescent="0.25">
      <c r="A214" s="145">
        <v>50679</v>
      </c>
      <c r="B214" s="146">
        <v>201</v>
      </c>
      <c r="C214" s="147">
        <v>1160684.7489381058</v>
      </c>
      <c r="D214" s="148">
        <v>2901.7118999999998</v>
      </c>
      <c r="E214" s="148">
        <v>20688.295924589263</v>
      </c>
      <c r="F214" s="148">
        <v>23590.007824589262</v>
      </c>
      <c r="G214" s="148">
        <v>1139996.4530135165</v>
      </c>
    </row>
    <row r="215" spans="1:7" x14ac:dyDescent="0.25">
      <c r="A215" s="145">
        <v>50710</v>
      </c>
      <c r="B215" s="146">
        <v>202</v>
      </c>
      <c r="C215" s="147">
        <v>1139996.4530135165</v>
      </c>
      <c r="D215" s="148">
        <v>2849.9911000000002</v>
      </c>
      <c r="E215" s="148">
        <v>20740.016664400733</v>
      </c>
      <c r="F215" s="148">
        <v>23590.007764400732</v>
      </c>
      <c r="G215" s="148">
        <v>1119256.4363491158</v>
      </c>
    </row>
    <row r="216" spans="1:7" x14ac:dyDescent="0.25">
      <c r="A216" s="145">
        <v>50740</v>
      </c>
      <c r="B216" s="146">
        <v>203</v>
      </c>
      <c r="C216" s="147">
        <v>1119256.4363491158</v>
      </c>
      <c r="D216" s="148">
        <v>2798.1410999999998</v>
      </c>
      <c r="E216" s="148">
        <v>20791.866706061737</v>
      </c>
      <c r="F216" s="148">
        <v>23590.007806061738</v>
      </c>
      <c r="G216" s="148">
        <v>1098464.5696430542</v>
      </c>
    </row>
    <row r="217" spans="1:7" x14ac:dyDescent="0.25">
      <c r="A217" s="145">
        <v>50771</v>
      </c>
      <c r="B217" s="146">
        <v>204</v>
      </c>
      <c r="C217" s="147">
        <v>1098464.5696430542</v>
      </c>
      <c r="D217" s="148">
        <v>2746.1614</v>
      </c>
      <c r="E217" s="148">
        <v>20843.846372826891</v>
      </c>
      <c r="F217" s="148">
        <v>23590.007772826892</v>
      </c>
      <c r="G217" s="148">
        <v>1077620.7232702272</v>
      </c>
    </row>
    <row r="218" spans="1:7" x14ac:dyDescent="0.25">
      <c r="A218" s="145">
        <v>50802</v>
      </c>
      <c r="B218" s="146">
        <v>205</v>
      </c>
      <c r="C218" s="147">
        <v>1077620.7232702272</v>
      </c>
      <c r="D218" s="148">
        <v>2694.0518000000002</v>
      </c>
      <c r="E218" s="148">
        <v>20895.955988758957</v>
      </c>
      <c r="F218" s="148">
        <v>23590.007788758958</v>
      </c>
      <c r="G218" s="148">
        <v>1056724.7672814683</v>
      </c>
    </row>
    <row r="219" spans="1:7" x14ac:dyDescent="0.25">
      <c r="A219" s="145">
        <v>50830</v>
      </c>
      <c r="B219" s="146">
        <v>206</v>
      </c>
      <c r="C219" s="147">
        <v>1056724.7672814683</v>
      </c>
      <c r="D219" s="148">
        <v>2641.8119000000002</v>
      </c>
      <c r="E219" s="148">
        <v>20948.195878730854</v>
      </c>
      <c r="F219" s="148">
        <v>23590.007778730855</v>
      </c>
      <c r="G219" s="148">
        <v>1035776.5714027374</v>
      </c>
    </row>
    <row r="220" spans="1:7" x14ac:dyDescent="0.25">
      <c r="A220" s="145">
        <v>50861</v>
      </c>
      <c r="B220" s="146">
        <v>207</v>
      </c>
      <c r="C220" s="147">
        <v>1035776.5714027374</v>
      </c>
      <c r="D220" s="148">
        <v>2589.4414000000002</v>
      </c>
      <c r="E220" s="148">
        <v>21000.566368427681</v>
      </c>
      <c r="F220" s="148">
        <v>23590.00776842768</v>
      </c>
      <c r="G220" s="148">
        <v>1014776.0050343097</v>
      </c>
    </row>
    <row r="221" spans="1:7" x14ac:dyDescent="0.25">
      <c r="A221" s="145">
        <v>50891</v>
      </c>
      <c r="B221" s="146">
        <v>208</v>
      </c>
      <c r="C221" s="147">
        <v>1014776.0050343097</v>
      </c>
      <c r="D221" s="148">
        <v>2536.94</v>
      </c>
      <c r="E221" s="148">
        <v>21053.06778434875</v>
      </c>
      <c r="F221" s="148">
        <v>23590.007784348749</v>
      </c>
      <c r="G221" s="148">
        <v>993722.93724996096</v>
      </c>
    </row>
    <row r="222" spans="1:7" x14ac:dyDescent="0.25">
      <c r="A222" s="145">
        <v>50922</v>
      </c>
      <c r="B222" s="146">
        <v>209</v>
      </c>
      <c r="C222" s="147">
        <v>993722.93724996096</v>
      </c>
      <c r="D222" s="148">
        <v>2484.3072999999999</v>
      </c>
      <c r="E222" s="148">
        <v>21105.700453809626</v>
      </c>
      <c r="F222" s="148">
        <v>23590.007753809627</v>
      </c>
      <c r="G222" s="148">
        <v>972617.23679615138</v>
      </c>
    </row>
    <row r="223" spans="1:7" x14ac:dyDescent="0.25">
      <c r="A223" s="145">
        <v>50952</v>
      </c>
      <c r="B223" s="146">
        <v>210</v>
      </c>
      <c r="C223" s="147">
        <v>972617.23679615138</v>
      </c>
      <c r="D223" s="148">
        <v>2431.5430999999999</v>
      </c>
      <c r="E223" s="148">
        <v>21158.464704944148</v>
      </c>
      <c r="F223" s="148">
        <v>23590.007804944147</v>
      </c>
      <c r="G223" s="148">
        <v>951458.77209120721</v>
      </c>
    </row>
    <row r="224" spans="1:7" x14ac:dyDescent="0.25">
      <c r="A224" s="145">
        <v>50983</v>
      </c>
      <c r="B224" s="146">
        <v>211</v>
      </c>
      <c r="C224" s="147">
        <v>951458.77209120721</v>
      </c>
      <c r="D224" s="148">
        <v>2378.6469000000002</v>
      </c>
      <c r="E224" s="148">
        <v>21211.360866706505</v>
      </c>
      <c r="F224" s="148">
        <v>23590.007766706505</v>
      </c>
      <c r="G224" s="148">
        <v>930247.41122450074</v>
      </c>
    </row>
    <row r="225" spans="1:7" x14ac:dyDescent="0.25">
      <c r="A225" s="145">
        <v>51014</v>
      </c>
      <c r="B225" s="146">
        <v>212</v>
      </c>
      <c r="C225" s="147">
        <v>930247.41122450074</v>
      </c>
      <c r="D225" s="148">
        <v>2325.6185</v>
      </c>
      <c r="E225" s="148">
        <v>21264.389268873274</v>
      </c>
      <c r="F225" s="148">
        <v>23590.007768873274</v>
      </c>
      <c r="G225" s="148">
        <v>908983.02195562748</v>
      </c>
    </row>
    <row r="226" spans="1:7" x14ac:dyDescent="0.25">
      <c r="A226" s="145">
        <v>51044</v>
      </c>
      <c r="B226" s="146">
        <v>213</v>
      </c>
      <c r="C226" s="147">
        <v>908983.02195562748</v>
      </c>
      <c r="D226" s="148">
        <v>2272.4576000000002</v>
      </c>
      <c r="E226" s="148">
        <v>21317.550242045458</v>
      </c>
      <c r="F226" s="148">
        <v>23590.007842045459</v>
      </c>
      <c r="G226" s="148">
        <v>887665.47171358205</v>
      </c>
    </row>
    <row r="227" spans="1:7" x14ac:dyDescent="0.25">
      <c r="A227" s="145">
        <v>51075</v>
      </c>
      <c r="B227" s="146">
        <v>214</v>
      </c>
      <c r="C227" s="147">
        <v>887665.47171358205</v>
      </c>
      <c r="D227" s="148">
        <v>2219.1637000000001</v>
      </c>
      <c r="E227" s="148">
        <v>21370.844117650573</v>
      </c>
      <c r="F227" s="148">
        <v>23590.007817650574</v>
      </c>
      <c r="G227" s="148">
        <v>866294.62759593152</v>
      </c>
    </row>
    <row r="228" spans="1:7" x14ac:dyDescent="0.25">
      <c r="A228" s="145">
        <v>51105</v>
      </c>
      <c r="B228" s="146">
        <v>215</v>
      </c>
      <c r="C228" s="147">
        <v>866294.62759593152</v>
      </c>
      <c r="D228" s="148">
        <v>2165.7366000000002</v>
      </c>
      <c r="E228" s="148">
        <v>21424.271227944697</v>
      </c>
      <c r="F228" s="148">
        <v>23590.007827944697</v>
      </c>
      <c r="G228" s="148">
        <v>844870.35636798688</v>
      </c>
    </row>
    <row r="229" spans="1:7" x14ac:dyDescent="0.25">
      <c r="A229" s="145">
        <v>51136</v>
      </c>
      <c r="B229" s="146">
        <v>216</v>
      </c>
      <c r="C229" s="147">
        <v>844870.35636798688</v>
      </c>
      <c r="D229" s="148">
        <v>2112.1759000000002</v>
      </c>
      <c r="E229" s="148">
        <v>21477.831906014559</v>
      </c>
      <c r="F229" s="148">
        <v>23590.007806014561</v>
      </c>
      <c r="G229" s="148">
        <v>823392.52446197229</v>
      </c>
    </row>
    <row r="230" spans="1:7" x14ac:dyDescent="0.25">
      <c r="A230" s="145">
        <v>51167</v>
      </c>
      <c r="B230" s="146">
        <v>217</v>
      </c>
      <c r="C230" s="147">
        <v>823392.52446197229</v>
      </c>
      <c r="D230" s="148">
        <v>2058.4812999999999</v>
      </c>
      <c r="E230" s="148">
        <v>21531.526485779599</v>
      </c>
      <c r="F230" s="148">
        <v>23590.007785779599</v>
      </c>
      <c r="G230" s="148">
        <v>801860.99797619274</v>
      </c>
    </row>
    <row r="231" spans="1:7" x14ac:dyDescent="0.25">
      <c r="A231" s="145">
        <v>51196</v>
      </c>
      <c r="B231" s="146">
        <v>218</v>
      </c>
      <c r="C231" s="147">
        <v>801860.99797619274</v>
      </c>
      <c r="D231" s="148">
        <v>2004.6524999999999</v>
      </c>
      <c r="E231" s="148">
        <v>21585.355301994045</v>
      </c>
      <c r="F231" s="148">
        <v>23590.007801994045</v>
      </c>
      <c r="G231" s="148">
        <v>780275.64267419872</v>
      </c>
    </row>
    <row r="232" spans="1:7" x14ac:dyDescent="0.25">
      <c r="A232" s="145">
        <v>51227</v>
      </c>
      <c r="B232" s="146">
        <v>219</v>
      </c>
      <c r="C232" s="147">
        <v>780275.64267419872</v>
      </c>
      <c r="D232" s="148">
        <v>1950.6891000000001</v>
      </c>
      <c r="E232" s="148">
        <v>21639.318690249031</v>
      </c>
      <c r="F232" s="148">
        <v>23590.00779024903</v>
      </c>
      <c r="G232" s="148">
        <v>758636.32398394973</v>
      </c>
    </row>
    <row r="233" spans="1:7" x14ac:dyDescent="0.25">
      <c r="A233" s="145">
        <v>51257</v>
      </c>
      <c r="B233" s="146">
        <v>220</v>
      </c>
      <c r="C233" s="147">
        <v>758636.32398394973</v>
      </c>
      <c r="D233" s="148">
        <v>1896.5907999999999</v>
      </c>
      <c r="E233" s="148">
        <v>21693.416986974651</v>
      </c>
      <c r="F233" s="148">
        <v>23590.007786974653</v>
      </c>
      <c r="G233" s="148">
        <v>736942.90699697507</v>
      </c>
    </row>
    <row r="234" spans="1:7" x14ac:dyDescent="0.25">
      <c r="A234" s="145">
        <v>51288</v>
      </c>
      <c r="B234" s="146">
        <v>221</v>
      </c>
      <c r="C234" s="147">
        <v>736942.90699697507</v>
      </c>
      <c r="D234" s="148">
        <v>1842.3572999999999</v>
      </c>
      <c r="E234" s="148">
        <v>21747.650529442089</v>
      </c>
      <c r="F234" s="148">
        <v>23590.007829442089</v>
      </c>
      <c r="G234" s="148">
        <v>715195.25646753295</v>
      </c>
    </row>
    <row r="235" spans="1:7" x14ac:dyDescent="0.25">
      <c r="A235" s="145">
        <v>51318</v>
      </c>
      <c r="B235" s="146">
        <v>222</v>
      </c>
      <c r="C235" s="147">
        <v>715195.25646753295</v>
      </c>
      <c r="D235" s="148">
        <v>1787.9881</v>
      </c>
      <c r="E235" s="148">
        <v>21802.019655765693</v>
      </c>
      <c r="F235" s="148">
        <v>23590.007755765691</v>
      </c>
      <c r="G235" s="148">
        <v>693393.23681176722</v>
      </c>
    </row>
    <row r="236" spans="1:7" x14ac:dyDescent="0.25">
      <c r="A236" s="145">
        <v>51349</v>
      </c>
      <c r="B236" s="146">
        <v>223</v>
      </c>
      <c r="C236" s="147">
        <v>693393.23681176722</v>
      </c>
      <c r="D236" s="148">
        <v>1733.4830999999999</v>
      </c>
      <c r="E236" s="148">
        <v>21856.52470490511</v>
      </c>
      <c r="F236" s="148">
        <v>23590.007804905112</v>
      </c>
      <c r="G236" s="148">
        <v>671536.71210686211</v>
      </c>
    </row>
    <row r="237" spans="1:7" x14ac:dyDescent="0.25">
      <c r="A237" s="145">
        <v>51380</v>
      </c>
      <c r="B237" s="146">
        <v>224</v>
      </c>
      <c r="C237" s="147">
        <v>671536.71210686211</v>
      </c>
      <c r="D237" s="148">
        <v>1678.8417999999999</v>
      </c>
      <c r="E237" s="148">
        <v>21911.166016667376</v>
      </c>
      <c r="F237" s="148">
        <v>23590.007816667374</v>
      </c>
      <c r="G237" s="148">
        <v>649625.54609019472</v>
      </c>
    </row>
    <row r="238" spans="1:7" x14ac:dyDescent="0.25">
      <c r="A238" s="145">
        <v>51410</v>
      </c>
      <c r="B238" s="146">
        <v>225</v>
      </c>
      <c r="C238" s="147">
        <v>649625.54609019472</v>
      </c>
      <c r="D238" s="148">
        <v>1624.0639000000001</v>
      </c>
      <c r="E238" s="148">
        <v>21965.94393170904</v>
      </c>
      <c r="F238" s="148">
        <v>23590.007831709041</v>
      </c>
      <c r="G238" s="148">
        <v>627659.60215848568</v>
      </c>
    </row>
    <row r="239" spans="1:7" x14ac:dyDescent="0.25">
      <c r="A239" s="145">
        <v>51441</v>
      </c>
      <c r="B239" s="146">
        <v>226</v>
      </c>
      <c r="C239" s="147">
        <v>627659.60215848568</v>
      </c>
      <c r="D239" s="148">
        <v>1569.1489999999999</v>
      </c>
      <c r="E239" s="148">
        <v>22020.858791538314</v>
      </c>
      <c r="F239" s="148">
        <v>23590.007791538315</v>
      </c>
      <c r="G239" s="148">
        <v>605638.7433669474</v>
      </c>
    </row>
    <row r="240" spans="1:7" x14ac:dyDescent="0.25">
      <c r="A240" s="145">
        <v>51471</v>
      </c>
      <c r="B240" s="146">
        <v>227</v>
      </c>
      <c r="C240" s="147">
        <v>605638.7433669474</v>
      </c>
      <c r="D240" s="148">
        <v>1514.0969</v>
      </c>
      <c r="E240" s="148">
        <v>22075.910938517158</v>
      </c>
      <c r="F240" s="148">
        <v>23590.007838517158</v>
      </c>
      <c r="G240" s="148">
        <v>583562.83242843021</v>
      </c>
    </row>
    <row r="241" spans="1:10" x14ac:dyDescent="0.25">
      <c r="A241" s="145">
        <v>51502</v>
      </c>
      <c r="B241" s="146">
        <v>228</v>
      </c>
      <c r="C241" s="147">
        <v>583562.83242843021</v>
      </c>
      <c r="D241" s="148">
        <v>1458.9070999999999</v>
      </c>
      <c r="E241" s="148">
        <v>22131.100715863449</v>
      </c>
      <c r="F241" s="148">
        <v>23590.00781586345</v>
      </c>
      <c r="G241" s="148">
        <v>561431.73171256681</v>
      </c>
    </row>
    <row r="242" spans="1:10" x14ac:dyDescent="0.25">
      <c r="A242" s="145">
        <v>51533</v>
      </c>
      <c r="B242" s="146">
        <v>229</v>
      </c>
      <c r="C242" s="147">
        <v>561431.73171256681</v>
      </c>
      <c r="D242" s="148">
        <v>1403.5793000000001</v>
      </c>
      <c r="E242" s="148">
        <v>22186.42846765311</v>
      </c>
      <c r="F242" s="148">
        <v>23590.007767653111</v>
      </c>
      <c r="G242" s="148">
        <v>539245.3032449137</v>
      </c>
    </row>
    <row r="243" spans="1:10" x14ac:dyDescent="0.25">
      <c r="A243" s="145">
        <v>51561</v>
      </c>
      <c r="B243" s="146">
        <v>230</v>
      </c>
      <c r="C243" s="147">
        <v>539245.3032449137</v>
      </c>
      <c r="D243" s="148">
        <v>1348.1133</v>
      </c>
      <c r="E243" s="148">
        <v>22241.894538822246</v>
      </c>
      <c r="F243" s="148">
        <v>23590.007838822246</v>
      </c>
      <c r="G243" s="148">
        <v>517003.40870609146</v>
      </c>
    </row>
    <row r="244" spans="1:10" x14ac:dyDescent="0.25">
      <c r="A244" s="145">
        <v>51592</v>
      </c>
      <c r="B244" s="146">
        <v>231</v>
      </c>
      <c r="C244" s="147">
        <v>517003.40870609146</v>
      </c>
      <c r="D244" s="148">
        <v>1292.5084999999999</v>
      </c>
      <c r="E244" s="148">
        <v>22297.499275169299</v>
      </c>
      <c r="F244" s="148">
        <v>23590.007775169299</v>
      </c>
      <c r="G244" s="148">
        <v>494705.90943092218</v>
      </c>
    </row>
    <row r="245" spans="1:10" x14ac:dyDescent="0.25">
      <c r="A245" s="145">
        <v>51622</v>
      </c>
      <c r="B245" s="146">
        <v>232</v>
      </c>
      <c r="C245" s="147">
        <v>494705.90943092218</v>
      </c>
      <c r="D245" s="148">
        <v>1236.7647999999999</v>
      </c>
      <c r="E245" s="148">
        <v>22353.243023357219</v>
      </c>
      <c r="F245" s="148">
        <v>23590.00782335722</v>
      </c>
      <c r="G245" s="148">
        <v>472352.66640756495</v>
      </c>
    </row>
    <row r="246" spans="1:10" x14ac:dyDescent="0.25">
      <c r="A246" s="145">
        <v>51653</v>
      </c>
      <c r="B246" s="146">
        <v>233</v>
      </c>
      <c r="C246" s="147">
        <v>472352.66640756495</v>
      </c>
      <c r="D246" s="148">
        <v>1180.8816999999999</v>
      </c>
      <c r="E246" s="148">
        <v>22409.126130915614</v>
      </c>
      <c r="F246" s="148">
        <v>23590.007830915616</v>
      </c>
      <c r="G246" s="148">
        <v>449943.54027664935</v>
      </c>
    </row>
    <row r="247" spans="1:10" x14ac:dyDescent="0.25">
      <c r="A247" s="145">
        <v>51683</v>
      </c>
      <c r="B247" s="146">
        <v>234</v>
      </c>
      <c r="C247" s="147">
        <v>449943.54027664935</v>
      </c>
      <c r="D247" s="148">
        <v>1124.8588999999999</v>
      </c>
      <c r="E247" s="148">
        <v>22465.148946242905</v>
      </c>
      <c r="F247" s="148">
        <v>23590.007846242905</v>
      </c>
      <c r="G247" s="148">
        <v>427478.39133040642</v>
      </c>
    </row>
    <row r="248" spans="1:10" x14ac:dyDescent="0.25">
      <c r="A248" s="145">
        <v>51714</v>
      </c>
      <c r="B248" s="146">
        <v>235</v>
      </c>
      <c r="C248" s="147">
        <v>427478.39133040642</v>
      </c>
      <c r="D248" s="148">
        <v>1068.6959999999999</v>
      </c>
      <c r="E248" s="148">
        <v>22521.311818608512</v>
      </c>
      <c r="F248" s="148">
        <v>23590.007818608512</v>
      </c>
      <c r="G248" s="148">
        <v>404957.07951179793</v>
      </c>
    </row>
    <row r="249" spans="1:10" x14ac:dyDescent="0.25">
      <c r="A249" s="145">
        <v>51745</v>
      </c>
      <c r="B249" s="146">
        <v>236</v>
      </c>
      <c r="C249" s="147">
        <v>404957.07951179793</v>
      </c>
      <c r="D249" s="148">
        <v>1012.3927</v>
      </c>
      <c r="E249" s="148">
        <v>22577.615098155035</v>
      </c>
      <c r="F249" s="148">
        <v>23590.007798155035</v>
      </c>
      <c r="G249" s="148">
        <v>382379.46441364288</v>
      </c>
    </row>
    <row r="250" spans="1:10" x14ac:dyDescent="0.25">
      <c r="A250" s="145">
        <v>51775</v>
      </c>
      <c r="B250" s="146">
        <v>237</v>
      </c>
      <c r="C250" s="147">
        <v>382379.46441364288</v>
      </c>
      <c r="D250" s="148">
        <v>955.94870000000003</v>
      </c>
      <c r="E250" s="148">
        <v>22634.059135900421</v>
      </c>
      <c r="F250" s="148">
        <v>23590.007835900422</v>
      </c>
      <c r="G250" s="148">
        <v>359745.40527774248</v>
      </c>
    </row>
    <row r="251" spans="1:10" x14ac:dyDescent="0.25">
      <c r="A251" s="145">
        <v>51806</v>
      </c>
      <c r="B251" s="146">
        <v>238</v>
      </c>
      <c r="C251" s="147">
        <v>359745.40527774248</v>
      </c>
      <c r="D251" s="148">
        <v>899.36350000000004</v>
      </c>
      <c r="E251" s="148">
        <v>22690.64428374017</v>
      </c>
      <c r="F251" s="148">
        <v>23590.00778374017</v>
      </c>
      <c r="G251" s="148">
        <v>337054.76099400234</v>
      </c>
    </row>
    <row r="252" spans="1:10" x14ac:dyDescent="0.25">
      <c r="A252" s="145">
        <v>51836</v>
      </c>
      <c r="B252" s="146">
        <v>239</v>
      </c>
      <c r="C252" s="147">
        <v>337054.76099400234</v>
      </c>
      <c r="D252" s="148">
        <v>842.63689999999997</v>
      </c>
      <c r="E252" s="148">
        <v>22747.370894449523</v>
      </c>
      <c r="F252" s="148">
        <v>23590.007794449524</v>
      </c>
      <c r="G252" s="148">
        <v>314307.39009955281</v>
      </c>
    </row>
    <row r="253" spans="1:10" x14ac:dyDescent="0.25">
      <c r="A253" s="145">
        <v>51883</v>
      </c>
      <c r="B253" s="146">
        <v>240</v>
      </c>
      <c r="C253" s="147">
        <v>314307.39009955281</v>
      </c>
      <c r="D253" s="148">
        <v>430.90530645161294</v>
      </c>
      <c r="E253" s="148">
        <v>22804.239321685647</v>
      </c>
      <c r="F253" s="148">
        <v>23235.144628137259</v>
      </c>
      <c r="G253" s="148">
        <v>291503.15077786718</v>
      </c>
      <c r="J253" s="166"/>
    </row>
    <row r="254" spans="1:10" x14ac:dyDescent="0.25">
      <c r="A254" s="145"/>
      <c r="B254" s="146"/>
      <c r="C254" s="147"/>
      <c r="D254" s="148"/>
      <c r="E254" s="148"/>
      <c r="F254" s="148"/>
      <c r="G254" s="148"/>
    </row>
    <row r="255" spans="1:10" x14ac:dyDescent="0.25">
      <c r="A255" s="145"/>
      <c r="B255" s="146"/>
      <c r="C255" s="147"/>
      <c r="D255" s="148"/>
      <c r="E255" s="148"/>
      <c r="F255" s="148"/>
      <c r="G255" s="148"/>
    </row>
    <row r="256" spans="1:10" x14ac:dyDescent="0.25">
      <c r="A256" s="145"/>
      <c r="B256" s="146"/>
      <c r="C256" s="147"/>
      <c r="D256" s="148"/>
      <c r="E256" s="148"/>
      <c r="F256" s="148"/>
      <c r="G256" s="1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EFE6D-CDAB-4DFE-AECB-AAD3FFA30C3C}">
  <sheetPr codeName="Sheet16"/>
  <dimension ref="A1:M133"/>
  <sheetViews>
    <sheetView zoomScaleNormal="100" workbookViewId="0">
      <selection activeCell="B4" sqref="B4"/>
    </sheetView>
  </sheetViews>
  <sheetFormatPr defaultColWidth="9.140625" defaultRowHeight="15" x14ac:dyDescent="0.25"/>
  <cols>
    <col min="1" max="1" width="9.140625" style="101"/>
    <col min="2" max="2" width="7.85546875" style="101" customWidth="1"/>
    <col min="3" max="3" width="14.7109375" style="101" customWidth="1"/>
    <col min="4" max="4" width="14.28515625" style="101" customWidth="1"/>
    <col min="5" max="6" width="14.7109375" style="101" customWidth="1"/>
    <col min="7" max="7" width="14.7109375" style="154" customWidth="1"/>
    <col min="8" max="16384" width="9.140625" style="101"/>
  </cols>
  <sheetData>
    <row r="1" spans="1:13" x14ac:dyDescent="0.25">
      <c r="A1" s="99"/>
      <c r="B1" s="99"/>
      <c r="C1" s="99"/>
      <c r="D1" s="99"/>
      <c r="E1" s="99"/>
      <c r="F1" s="99"/>
      <c r="G1" s="167"/>
    </row>
    <row r="2" spans="1:13" x14ac:dyDescent="0.25">
      <c r="A2" s="99"/>
      <c r="B2" s="99"/>
      <c r="C2" s="99"/>
      <c r="D2" s="99"/>
      <c r="E2" s="99"/>
      <c r="F2" s="102"/>
      <c r="G2" s="168"/>
    </row>
    <row r="3" spans="1:13" x14ac:dyDescent="0.25">
      <c r="A3" s="99"/>
      <c r="B3" s="99"/>
      <c r="C3" s="99"/>
      <c r="D3" s="99"/>
      <c r="E3" s="99"/>
      <c r="F3" s="102"/>
      <c r="G3" s="168"/>
    </row>
    <row r="4" spans="1:13" ht="21" x14ac:dyDescent="0.35">
      <c r="A4" s="99"/>
      <c r="B4" s="150" t="s">
        <v>60</v>
      </c>
      <c r="C4" s="99"/>
      <c r="D4" s="99"/>
      <c r="E4" s="151"/>
      <c r="F4" s="152" t="s">
        <v>107</v>
      </c>
      <c r="G4" s="169"/>
      <c r="K4" s="154"/>
      <c r="L4" s="114"/>
    </row>
    <row r="5" spans="1:13" x14ac:dyDescent="0.25">
      <c r="A5" s="99"/>
      <c r="B5" s="99"/>
      <c r="C5" s="99"/>
      <c r="D5" s="99"/>
      <c r="E5" s="99"/>
      <c r="F5" s="147"/>
      <c r="G5" s="161"/>
      <c r="K5" s="155"/>
      <c r="L5" s="114"/>
    </row>
    <row r="6" spans="1:13" x14ac:dyDescent="0.25">
      <c r="A6" s="99"/>
      <c r="B6" s="156" t="s">
        <v>63</v>
      </c>
      <c r="C6" s="157"/>
      <c r="D6" s="158"/>
      <c r="E6" s="120">
        <v>44593</v>
      </c>
      <c r="F6" s="121"/>
      <c r="G6" s="161"/>
      <c r="K6" s="123"/>
      <c r="L6" s="123"/>
    </row>
    <row r="7" spans="1:13" x14ac:dyDescent="0.25">
      <c r="A7" s="99"/>
      <c r="B7" s="159" t="s">
        <v>65</v>
      </c>
      <c r="C7" s="146"/>
      <c r="E7" s="125">
        <v>120</v>
      </c>
      <c r="F7" s="126" t="s">
        <v>66</v>
      </c>
      <c r="G7" s="161"/>
      <c r="K7" s="128"/>
      <c r="L7" s="128"/>
    </row>
    <row r="8" spans="1:13" x14ac:dyDescent="0.25">
      <c r="A8" s="99"/>
      <c r="B8" s="159" t="s">
        <v>73</v>
      </c>
      <c r="C8" s="146"/>
      <c r="D8" s="160">
        <f>E6-1</f>
        <v>44592</v>
      </c>
      <c r="E8" s="178">
        <v>292774.17863870732</v>
      </c>
      <c r="F8" s="126" t="s">
        <v>69</v>
      </c>
      <c r="G8" s="161"/>
      <c r="K8" s="128"/>
      <c r="L8" s="128"/>
    </row>
    <row r="9" spans="1:13" x14ac:dyDescent="0.25">
      <c r="A9" s="99"/>
      <c r="B9" s="159" t="s">
        <v>74</v>
      </c>
      <c r="C9" s="146"/>
      <c r="D9" s="160">
        <f>EDATE(D8,E7)</f>
        <v>48244</v>
      </c>
      <c r="E9" s="178">
        <v>0</v>
      </c>
      <c r="F9" s="126" t="s">
        <v>69</v>
      </c>
      <c r="G9" s="161"/>
      <c r="K9" s="128"/>
      <c r="L9" s="128"/>
    </row>
    <row r="10" spans="1:13" x14ac:dyDescent="0.25">
      <c r="A10" s="99"/>
      <c r="B10" s="136" t="s">
        <v>75</v>
      </c>
      <c r="C10" s="137"/>
      <c r="D10" s="138"/>
      <c r="E10" s="139">
        <v>0.03</v>
      </c>
      <c r="F10" s="140"/>
      <c r="G10" s="170"/>
      <c r="K10" s="128"/>
      <c r="L10" s="128"/>
      <c r="M10" s="134"/>
    </row>
    <row r="11" spans="1:13" x14ac:dyDescent="0.25">
      <c r="A11" s="99"/>
      <c r="B11" s="164"/>
      <c r="C11" s="146"/>
      <c r="E11" s="171"/>
      <c r="F11" s="164"/>
      <c r="G11" s="170"/>
      <c r="K11" s="128"/>
      <c r="L11" s="128"/>
      <c r="M11" s="134"/>
    </row>
    <row r="12" spans="1:13" x14ac:dyDescent="0.25">
      <c r="K12" s="128"/>
      <c r="L12" s="128"/>
      <c r="M12" s="134"/>
    </row>
    <row r="13" spans="1:13" ht="15.75" thickBot="1" x14ac:dyDescent="0.3">
      <c r="A13" s="165" t="s">
        <v>76</v>
      </c>
      <c r="B13" s="165" t="s">
        <v>77</v>
      </c>
      <c r="C13" s="165" t="s">
        <v>78</v>
      </c>
      <c r="D13" s="165" t="s">
        <v>79</v>
      </c>
      <c r="E13" s="165" t="s">
        <v>80</v>
      </c>
      <c r="F13" s="165" t="s">
        <v>81</v>
      </c>
      <c r="G13" s="172" t="s">
        <v>82</v>
      </c>
      <c r="K13" s="128"/>
      <c r="L13" s="128"/>
      <c r="M13" s="134"/>
    </row>
    <row r="14" spans="1:13" x14ac:dyDescent="0.25">
      <c r="A14" s="145">
        <f>E6</f>
        <v>44593</v>
      </c>
      <c r="B14" s="146">
        <v>1</v>
      </c>
      <c r="C14" s="147">
        <f>E8</f>
        <v>292774.17863870732</v>
      </c>
      <c r="D14" s="148">
        <f>ROUND(C14*$E$10/12,4)</f>
        <v>731.93539999999996</v>
      </c>
      <c r="E14" s="148">
        <f>PPMT($E$10/12,B14,$E$7,-$E$8,$E$9,0)</f>
        <v>2095.1138251845223</v>
      </c>
      <c r="F14" s="148">
        <f>D14+E14</f>
        <v>2827.0492251845221</v>
      </c>
      <c r="G14" s="147">
        <f>C14-E14</f>
        <v>290679.0648135228</v>
      </c>
      <c r="K14" s="128"/>
      <c r="L14" s="128"/>
      <c r="M14" s="134"/>
    </row>
    <row r="15" spans="1:13" x14ac:dyDescent="0.25">
      <c r="A15" s="145">
        <f>EDATE(A14,1)</f>
        <v>44621</v>
      </c>
      <c r="B15" s="146">
        <v>2</v>
      </c>
      <c r="C15" s="147">
        <f>G14</f>
        <v>290679.0648135228</v>
      </c>
      <c r="D15" s="148">
        <f>ROUND(C15*$E$10/12,4)</f>
        <v>726.69770000000005</v>
      </c>
      <c r="E15" s="148">
        <f t="shared" ref="E15:E78" si="0">PPMT($E$10/12,B15,$E$7,-$E$8,$E$9,0)</f>
        <v>2100.3516097474835</v>
      </c>
      <c r="F15" s="148">
        <f t="shared" ref="F15:F78" si="1">D15+E15</f>
        <v>2827.0493097474837</v>
      </c>
      <c r="G15" s="147">
        <f t="shared" ref="G15:G72" si="2">C15-E15</f>
        <v>288578.71320377529</v>
      </c>
      <c r="K15" s="128"/>
      <c r="L15" s="128"/>
      <c r="M15" s="134"/>
    </row>
    <row r="16" spans="1:13" x14ac:dyDescent="0.25">
      <c r="A16" s="145">
        <f t="shared" ref="A16:A79" si="3">EDATE(A15,1)</f>
        <v>44652</v>
      </c>
      <c r="B16" s="146">
        <v>3</v>
      </c>
      <c r="C16" s="147">
        <f>G15</f>
        <v>288578.71320377529</v>
      </c>
      <c r="D16" s="148">
        <f t="shared" ref="D16:D79" si="4">ROUND(C16*$E$10/12,4)</f>
        <v>721.44680000000005</v>
      </c>
      <c r="E16" s="148">
        <f t="shared" si="0"/>
        <v>2105.6024887718518</v>
      </c>
      <c r="F16" s="148">
        <f t="shared" si="1"/>
        <v>2827.0492887718519</v>
      </c>
      <c r="G16" s="147">
        <f t="shared" si="2"/>
        <v>286473.11071500345</v>
      </c>
      <c r="K16" s="128"/>
      <c r="L16" s="128"/>
      <c r="M16" s="134"/>
    </row>
    <row r="17" spans="1:13" x14ac:dyDescent="0.25">
      <c r="A17" s="145">
        <f t="shared" si="3"/>
        <v>44682</v>
      </c>
      <c r="B17" s="146">
        <v>4</v>
      </c>
      <c r="C17" s="147">
        <f t="shared" ref="C17:C72" si="5">G16</f>
        <v>286473.11071500345</v>
      </c>
      <c r="D17" s="148">
        <f t="shared" si="4"/>
        <v>716.18280000000004</v>
      </c>
      <c r="E17" s="148">
        <f t="shared" si="0"/>
        <v>2110.8664949937815</v>
      </c>
      <c r="F17" s="148">
        <f t="shared" si="1"/>
        <v>2827.0492949937816</v>
      </c>
      <c r="G17" s="147">
        <f t="shared" si="2"/>
        <v>284362.24422000966</v>
      </c>
      <c r="K17" s="128"/>
      <c r="L17" s="128"/>
      <c r="M17" s="134"/>
    </row>
    <row r="18" spans="1:13" x14ac:dyDescent="0.25">
      <c r="A18" s="145">
        <f t="shared" si="3"/>
        <v>44713</v>
      </c>
      <c r="B18" s="146">
        <v>5</v>
      </c>
      <c r="C18" s="147">
        <f t="shared" si="5"/>
        <v>284362.24422000966</v>
      </c>
      <c r="D18" s="148">
        <f t="shared" si="4"/>
        <v>710.90560000000005</v>
      </c>
      <c r="E18" s="148">
        <f t="shared" si="0"/>
        <v>2116.1436612312664</v>
      </c>
      <c r="F18" s="148">
        <f t="shared" si="1"/>
        <v>2827.0492612312664</v>
      </c>
      <c r="G18" s="147">
        <f t="shared" si="2"/>
        <v>282246.10055877839</v>
      </c>
      <c r="K18" s="128"/>
      <c r="L18" s="128"/>
      <c r="M18" s="134"/>
    </row>
    <row r="19" spans="1:13" x14ac:dyDescent="0.25">
      <c r="A19" s="145">
        <f t="shared" si="3"/>
        <v>44743</v>
      </c>
      <c r="B19" s="146">
        <v>6</v>
      </c>
      <c r="C19" s="147">
        <f t="shared" si="5"/>
        <v>282246.10055877839</v>
      </c>
      <c r="D19" s="148">
        <f t="shared" si="4"/>
        <v>705.61530000000005</v>
      </c>
      <c r="E19" s="148">
        <f t="shared" si="0"/>
        <v>2121.4340203843444</v>
      </c>
      <c r="F19" s="148">
        <f t="shared" si="1"/>
        <v>2827.0493203843444</v>
      </c>
      <c r="G19" s="147">
        <f t="shared" si="2"/>
        <v>280124.66653839406</v>
      </c>
      <c r="K19" s="128"/>
      <c r="L19" s="128"/>
      <c r="M19" s="134"/>
    </row>
    <row r="20" spans="1:13" x14ac:dyDescent="0.25">
      <c r="A20" s="145">
        <f t="shared" si="3"/>
        <v>44774</v>
      </c>
      <c r="B20" s="146">
        <v>7</v>
      </c>
      <c r="C20" s="147">
        <f t="shared" si="5"/>
        <v>280124.66653839406</v>
      </c>
      <c r="D20" s="148">
        <f t="shared" si="4"/>
        <v>700.31169999999997</v>
      </c>
      <c r="E20" s="148">
        <f t="shared" si="0"/>
        <v>2126.7376054353049</v>
      </c>
      <c r="F20" s="148">
        <f t="shared" si="1"/>
        <v>2827.0493054353046</v>
      </c>
      <c r="G20" s="147">
        <f t="shared" si="2"/>
        <v>277997.92893295875</v>
      </c>
      <c r="K20" s="128"/>
      <c r="L20" s="128"/>
      <c r="M20" s="134"/>
    </row>
    <row r="21" spans="1:13" x14ac:dyDescent="0.25">
      <c r="A21" s="145">
        <f t="shared" si="3"/>
        <v>44805</v>
      </c>
      <c r="B21" s="146">
        <v>8</v>
      </c>
      <c r="C21" s="147">
        <f t="shared" si="5"/>
        <v>277997.92893295875</v>
      </c>
      <c r="D21" s="148">
        <f t="shared" si="4"/>
        <v>694.99480000000005</v>
      </c>
      <c r="E21" s="148">
        <f t="shared" si="0"/>
        <v>2132.0544494488931</v>
      </c>
      <c r="F21" s="148">
        <f t="shared" si="1"/>
        <v>2827.0492494488931</v>
      </c>
      <c r="G21" s="147">
        <f t="shared" si="2"/>
        <v>275865.87448350986</v>
      </c>
      <c r="K21" s="128"/>
      <c r="L21" s="128"/>
      <c r="M21" s="134"/>
    </row>
    <row r="22" spans="1:13" x14ac:dyDescent="0.25">
      <c r="A22" s="145">
        <f t="shared" si="3"/>
        <v>44835</v>
      </c>
      <c r="B22" s="146">
        <v>9</v>
      </c>
      <c r="C22" s="147">
        <f t="shared" si="5"/>
        <v>275865.87448350986</v>
      </c>
      <c r="D22" s="148">
        <f t="shared" si="4"/>
        <v>689.66470000000004</v>
      </c>
      <c r="E22" s="148">
        <f t="shared" si="0"/>
        <v>2137.3845855725158</v>
      </c>
      <c r="F22" s="148">
        <f t="shared" si="1"/>
        <v>2827.0492855725161</v>
      </c>
      <c r="G22" s="147">
        <f t="shared" si="2"/>
        <v>273728.48989793734</v>
      </c>
      <c r="K22" s="128"/>
      <c r="L22" s="128"/>
      <c r="M22" s="134"/>
    </row>
    <row r="23" spans="1:13" x14ac:dyDescent="0.25">
      <c r="A23" s="145">
        <f t="shared" si="3"/>
        <v>44866</v>
      </c>
      <c r="B23" s="146">
        <v>10</v>
      </c>
      <c r="C23" s="147">
        <f t="shared" si="5"/>
        <v>273728.48989793734</v>
      </c>
      <c r="D23" s="148">
        <f t="shared" si="4"/>
        <v>684.32119999999998</v>
      </c>
      <c r="E23" s="148">
        <f t="shared" si="0"/>
        <v>2142.7280470364467</v>
      </c>
      <c r="F23" s="148">
        <f t="shared" si="1"/>
        <v>2827.0492470364466</v>
      </c>
      <c r="G23" s="147">
        <f t="shared" si="2"/>
        <v>271585.76185090089</v>
      </c>
      <c r="K23" s="128"/>
      <c r="L23" s="128"/>
      <c r="M23" s="134"/>
    </row>
    <row r="24" spans="1:13" x14ac:dyDescent="0.25">
      <c r="A24" s="145">
        <f t="shared" si="3"/>
        <v>44896</v>
      </c>
      <c r="B24" s="146">
        <v>11</v>
      </c>
      <c r="C24" s="147">
        <f t="shared" si="5"/>
        <v>271585.76185090089</v>
      </c>
      <c r="D24" s="148">
        <f t="shared" si="4"/>
        <v>678.96439999999996</v>
      </c>
      <c r="E24" s="148">
        <f t="shared" si="0"/>
        <v>2148.0848671540384</v>
      </c>
      <c r="F24" s="148">
        <f t="shared" si="1"/>
        <v>2827.0492671540383</v>
      </c>
      <c r="G24" s="147">
        <f t="shared" si="2"/>
        <v>269437.67698374687</v>
      </c>
    </row>
    <row r="25" spans="1:13" x14ac:dyDescent="0.25">
      <c r="A25" s="145">
        <f t="shared" si="3"/>
        <v>44927</v>
      </c>
      <c r="B25" s="146">
        <v>12</v>
      </c>
      <c r="C25" s="147">
        <f t="shared" si="5"/>
        <v>269437.67698374687</v>
      </c>
      <c r="D25" s="148">
        <f t="shared" si="4"/>
        <v>673.5942</v>
      </c>
      <c r="E25" s="148">
        <f t="shared" si="0"/>
        <v>2153.4550793219232</v>
      </c>
      <c r="F25" s="148">
        <f t="shared" si="1"/>
        <v>2827.0492793219232</v>
      </c>
      <c r="G25" s="147">
        <f t="shared" si="2"/>
        <v>267284.22190442495</v>
      </c>
    </row>
    <row r="26" spans="1:13" x14ac:dyDescent="0.25">
      <c r="A26" s="145">
        <f t="shared" si="3"/>
        <v>44958</v>
      </c>
      <c r="B26" s="146">
        <v>13</v>
      </c>
      <c r="C26" s="147">
        <f t="shared" si="5"/>
        <v>267284.22190442495</v>
      </c>
      <c r="D26" s="148">
        <f t="shared" si="4"/>
        <v>668.2106</v>
      </c>
      <c r="E26" s="148">
        <f t="shared" si="0"/>
        <v>2158.8387170202277</v>
      </c>
      <c r="F26" s="148">
        <f t="shared" si="1"/>
        <v>2827.0493170202276</v>
      </c>
      <c r="G26" s="147">
        <f t="shared" si="2"/>
        <v>265125.38318740472</v>
      </c>
    </row>
    <row r="27" spans="1:13" x14ac:dyDescent="0.25">
      <c r="A27" s="145">
        <f t="shared" si="3"/>
        <v>44986</v>
      </c>
      <c r="B27" s="146">
        <v>14</v>
      </c>
      <c r="C27" s="147">
        <f t="shared" si="5"/>
        <v>265125.38318740472</v>
      </c>
      <c r="D27" s="148">
        <f t="shared" si="4"/>
        <v>662.81349999999998</v>
      </c>
      <c r="E27" s="148">
        <f t="shared" si="0"/>
        <v>2164.2358138127784</v>
      </c>
      <c r="F27" s="148">
        <f t="shared" si="1"/>
        <v>2827.0493138127786</v>
      </c>
      <c r="G27" s="147">
        <f t="shared" si="2"/>
        <v>262961.14737359196</v>
      </c>
    </row>
    <row r="28" spans="1:13" x14ac:dyDescent="0.25">
      <c r="A28" s="145">
        <f t="shared" si="3"/>
        <v>45017</v>
      </c>
      <c r="B28" s="146">
        <v>15</v>
      </c>
      <c r="C28" s="147">
        <f t="shared" si="5"/>
        <v>262961.14737359196</v>
      </c>
      <c r="D28" s="148">
        <f t="shared" si="4"/>
        <v>657.40290000000005</v>
      </c>
      <c r="E28" s="148">
        <f t="shared" si="0"/>
        <v>2169.6464033473103</v>
      </c>
      <c r="F28" s="148">
        <f t="shared" si="1"/>
        <v>2827.0493033473103</v>
      </c>
      <c r="G28" s="147">
        <f t="shared" si="2"/>
        <v>260791.50097024464</v>
      </c>
    </row>
    <row r="29" spans="1:13" x14ac:dyDescent="0.25">
      <c r="A29" s="145">
        <f t="shared" si="3"/>
        <v>45047</v>
      </c>
      <c r="B29" s="146">
        <v>16</v>
      </c>
      <c r="C29" s="147">
        <f t="shared" si="5"/>
        <v>260791.50097024464</v>
      </c>
      <c r="D29" s="148">
        <f t="shared" si="4"/>
        <v>651.97879999999998</v>
      </c>
      <c r="E29" s="148">
        <f t="shared" si="0"/>
        <v>2175.0705193556782</v>
      </c>
      <c r="F29" s="148">
        <f t="shared" si="1"/>
        <v>2827.0493193556781</v>
      </c>
      <c r="G29" s="147">
        <f t="shared" si="2"/>
        <v>258616.43045088896</v>
      </c>
    </row>
    <row r="30" spans="1:13" x14ac:dyDescent="0.25">
      <c r="A30" s="145">
        <f t="shared" si="3"/>
        <v>45078</v>
      </c>
      <c r="B30" s="146">
        <v>17</v>
      </c>
      <c r="C30" s="147">
        <f t="shared" si="5"/>
        <v>258616.43045088896</v>
      </c>
      <c r="D30" s="148">
        <f t="shared" si="4"/>
        <v>646.54110000000003</v>
      </c>
      <c r="E30" s="148">
        <f t="shared" si="0"/>
        <v>2180.508195654068</v>
      </c>
      <c r="F30" s="148">
        <f t="shared" si="1"/>
        <v>2827.0492956540679</v>
      </c>
      <c r="G30" s="147">
        <f t="shared" si="2"/>
        <v>256435.92225523488</v>
      </c>
    </row>
    <row r="31" spans="1:13" x14ac:dyDescent="0.25">
      <c r="A31" s="145">
        <f t="shared" si="3"/>
        <v>45108</v>
      </c>
      <c r="B31" s="146">
        <v>18</v>
      </c>
      <c r="C31" s="147">
        <f t="shared" si="5"/>
        <v>256435.92225523488</v>
      </c>
      <c r="D31" s="148">
        <f t="shared" si="4"/>
        <v>641.08979999999997</v>
      </c>
      <c r="E31" s="148">
        <f t="shared" si="0"/>
        <v>2185.9594661432029</v>
      </c>
      <c r="F31" s="148">
        <f t="shared" si="1"/>
        <v>2827.0492661432027</v>
      </c>
      <c r="G31" s="147">
        <f t="shared" si="2"/>
        <v>254249.96278909169</v>
      </c>
    </row>
    <row r="32" spans="1:13" x14ac:dyDescent="0.25">
      <c r="A32" s="145">
        <f t="shared" si="3"/>
        <v>45139</v>
      </c>
      <c r="B32" s="146">
        <v>19</v>
      </c>
      <c r="C32" s="147">
        <f t="shared" si="5"/>
        <v>254249.96278909169</v>
      </c>
      <c r="D32" s="148">
        <f t="shared" si="4"/>
        <v>635.62490000000003</v>
      </c>
      <c r="E32" s="148">
        <f t="shared" si="0"/>
        <v>2191.4243648085612</v>
      </c>
      <c r="F32" s="148">
        <f t="shared" si="1"/>
        <v>2827.049264808561</v>
      </c>
      <c r="G32" s="147">
        <f t="shared" si="2"/>
        <v>252058.53842428312</v>
      </c>
    </row>
    <row r="33" spans="1:7" x14ac:dyDescent="0.25">
      <c r="A33" s="145">
        <f t="shared" si="3"/>
        <v>45170</v>
      </c>
      <c r="B33" s="146">
        <v>20</v>
      </c>
      <c r="C33" s="147">
        <f t="shared" si="5"/>
        <v>252058.53842428312</v>
      </c>
      <c r="D33" s="148">
        <f t="shared" si="4"/>
        <v>630.1463</v>
      </c>
      <c r="E33" s="148">
        <f t="shared" si="0"/>
        <v>2196.9029257205825</v>
      </c>
      <c r="F33" s="148">
        <f t="shared" si="1"/>
        <v>2827.0492257205824</v>
      </c>
      <c r="G33" s="147">
        <f t="shared" si="2"/>
        <v>249861.63549856254</v>
      </c>
    </row>
    <row r="34" spans="1:7" x14ac:dyDescent="0.25">
      <c r="A34" s="145">
        <f t="shared" si="3"/>
        <v>45200</v>
      </c>
      <c r="B34" s="146">
        <v>21</v>
      </c>
      <c r="C34" s="147">
        <f t="shared" si="5"/>
        <v>249861.63549856254</v>
      </c>
      <c r="D34" s="148">
        <f t="shared" si="4"/>
        <v>624.65409999999997</v>
      </c>
      <c r="E34" s="148">
        <f t="shared" si="0"/>
        <v>2202.3951830348838</v>
      </c>
      <c r="F34" s="148">
        <f t="shared" si="1"/>
        <v>2827.049283034884</v>
      </c>
      <c r="G34" s="147">
        <f t="shared" si="2"/>
        <v>247659.24031552766</v>
      </c>
    </row>
    <row r="35" spans="1:7" x14ac:dyDescent="0.25">
      <c r="A35" s="145">
        <f t="shared" si="3"/>
        <v>45231</v>
      </c>
      <c r="B35" s="146">
        <v>22</v>
      </c>
      <c r="C35" s="147">
        <f t="shared" si="5"/>
        <v>247659.24031552766</v>
      </c>
      <c r="D35" s="148">
        <f t="shared" si="4"/>
        <v>619.1481</v>
      </c>
      <c r="E35" s="148">
        <f t="shared" si="0"/>
        <v>2207.9011709924712</v>
      </c>
      <c r="F35" s="148">
        <f t="shared" si="1"/>
        <v>2827.0492709924711</v>
      </c>
      <c r="G35" s="147">
        <f t="shared" si="2"/>
        <v>245451.33914453519</v>
      </c>
    </row>
    <row r="36" spans="1:7" x14ac:dyDescent="0.25">
      <c r="A36" s="145">
        <f t="shared" si="3"/>
        <v>45261</v>
      </c>
      <c r="B36" s="146">
        <v>23</v>
      </c>
      <c r="C36" s="147">
        <f t="shared" si="5"/>
        <v>245451.33914453519</v>
      </c>
      <c r="D36" s="148">
        <f t="shared" si="4"/>
        <v>613.62829999999997</v>
      </c>
      <c r="E36" s="148">
        <f t="shared" si="0"/>
        <v>2213.4209239199527</v>
      </c>
      <c r="F36" s="148">
        <f t="shared" si="1"/>
        <v>2827.0492239199525</v>
      </c>
      <c r="G36" s="147">
        <f t="shared" si="2"/>
        <v>243237.91822061525</v>
      </c>
    </row>
    <row r="37" spans="1:7" x14ac:dyDescent="0.25">
      <c r="A37" s="145">
        <f t="shared" si="3"/>
        <v>45292</v>
      </c>
      <c r="B37" s="146">
        <v>24</v>
      </c>
      <c r="C37" s="147">
        <f t="shared" si="5"/>
        <v>243237.91822061525</v>
      </c>
      <c r="D37" s="148">
        <f t="shared" si="4"/>
        <v>608.09479999999996</v>
      </c>
      <c r="E37" s="148">
        <f t="shared" si="0"/>
        <v>2218.9544762297523</v>
      </c>
      <c r="F37" s="148">
        <f t="shared" si="1"/>
        <v>2827.0492762297522</v>
      </c>
      <c r="G37" s="147">
        <f t="shared" si="2"/>
        <v>241018.96374438549</v>
      </c>
    </row>
    <row r="38" spans="1:7" x14ac:dyDescent="0.25">
      <c r="A38" s="145">
        <f t="shared" si="3"/>
        <v>45323</v>
      </c>
      <c r="B38" s="146">
        <v>25</v>
      </c>
      <c r="C38" s="147">
        <f t="shared" si="5"/>
        <v>241018.96374438549</v>
      </c>
      <c r="D38" s="148">
        <f t="shared" si="4"/>
        <v>602.54740000000004</v>
      </c>
      <c r="E38" s="148">
        <f t="shared" si="0"/>
        <v>2224.5018624203267</v>
      </c>
      <c r="F38" s="148">
        <f t="shared" si="1"/>
        <v>2827.0492624203266</v>
      </c>
      <c r="G38" s="147">
        <f t="shared" si="2"/>
        <v>238794.46188196517</v>
      </c>
    </row>
    <row r="39" spans="1:7" x14ac:dyDescent="0.25">
      <c r="A39" s="145">
        <f t="shared" si="3"/>
        <v>45352</v>
      </c>
      <c r="B39" s="146">
        <v>26</v>
      </c>
      <c r="C39" s="147">
        <f t="shared" si="5"/>
        <v>238794.46188196517</v>
      </c>
      <c r="D39" s="148">
        <f t="shared" si="4"/>
        <v>596.98620000000005</v>
      </c>
      <c r="E39" s="148">
        <f t="shared" si="0"/>
        <v>2230.0631170763772</v>
      </c>
      <c r="F39" s="148">
        <f t="shared" si="1"/>
        <v>2827.0493170763775</v>
      </c>
      <c r="G39" s="147">
        <f t="shared" si="2"/>
        <v>236564.39876488879</v>
      </c>
    </row>
    <row r="40" spans="1:7" x14ac:dyDescent="0.25">
      <c r="A40" s="145">
        <f t="shared" si="3"/>
        <v>45383</v>
      </c>
      <c r="B40" s="146">
        <v>27</v>
      </c>
      <c r="C40" s="147">
        <f t="shared" si="5"/>
        <v>236564.39876488879</v>
      </c>
      <c r="D40" s="148">
        <f t="shared" si="4"/>
        <v>591.41099999999994</v>
      </c>
      <c r="E40" s="148">
        <f t="shared" si="0"/>
        <v>2235.638274869068</v>
      </c>
      <c r="F40" s="148">
        <f t="shared" si="1"/>
        <v>2827.0492748690681</v>
      </c>
      <c r="G40" s="147">
        <f t="shared" si="2"/>
        <v>234328.76049001972</v>
      </c>
    </row>
    <row r="41" spans="1:7" x14ac:dyDescent="0.25">
      <c r="A41" s="145">
        <f t="shared" si="3"/>
        <v>45413</v>
      </c>
      <c r="B41" s="146">
        <v>28</v>
      </c>
      <c r="C41" s="147">
        <f t="shared" si="5"/>
        <v>234328.76049001972</v>
      </c>
      <c r="D41" s="148">
        <f t="shared" si="4"/>
        <v>585.82190000000003</v>
      </c>
      <c r="E41" s="148">
        <f t="shared" si="0"/>
        <v>2241.2273705562411</v>
      </c>
      <c r="F41" s="148">
        <f t="shared" si="1"/>
        <v>2827.049270556241</v>
      </c>
      <c r="G41" s="147">
        <f t="shared" si="2"/>
        <v>232087.53311946348</v>
      </c>
    </row>
    <row r="42" spans="1:7" x14ac:dyDescent="0.25">
      <c r="A42" s="145">
        <f t="shared" si="3"/>
        <v>45444</v>
      </c>
      <c r="B42" s="146">
        <v>29</v>
      </c>
      <c r="C42" s="147">
        <f t="shared" si="5"/>
        <v>232087.53311946348</v>
      </c>
      <c r="D42" s="148">
        <f t="shared" si="4"/>
        <v>580.21879999999999</v>
      </c>
      <c r="E42" s="148">
        <f t="shared" si="0"/>
        <v>2246.8304389826317</v>
      </c>
      <c r="F42" s="148">
        <f t="shared" si="1"/>
        <v>2827.0492389826318</v>
      </c>
      <c r="G42" s="147">
        <f t="shared" si="2"/>
        <v>229840.70268048084</v>
      </c>
    </row>
    <row r="43" spans="1:7" x14ac:dyDescent="0.25">
      <c r="A43" s="145">
        <f t="shared" si="3"/>
        <v>45474</v>
      </c>
      <c r="B43" s="146">
        <v>30</v>
      </c>
      <c r="C43" s="147">
        <f t="shared" si="5"/>
        <v>229840.70268048084</v>
      </c>
      <c r="D43" s="148">
        <f t="shared" si="4"/>
        <v>574.60180000000003</v>
      </c>
      <c r="E43" s="148">
        <f t="shared" si="0"/>
        <v>2252.4475150800881</v>
      </c>
      <c r="F43" s="148">
        <f t="shared" si="1"/>
        <v>2827.049315080088</v>
      </c>
      <c r="G43" s="147">
        <f t="shared" si="2"/>
        <v>227588.25516540074</v>
      </c>
    </row>
    <row r="44" spans="1:7" x14ac:dyDescent="0.25">
      <c r="A44" s="145">
        <f t="shared" si="3"/>
        <v>45505</v>
      </c>
      <c r="B44" s="146">
        <v>31</v>
      </c>
      <c r="C44" s="147">
        <f t="shared" si="5"/>
        <v>227588.25516540074</v>
      </c>
      <c r="D44" s="148">
        <f t="shared" si="4"/>
        <v>568.97059999999999</v>
      </c>
      <c r="E44" s="148">
        <f t="shared" si="0"/>
        <v>2258.0786338677885</v>
      </c>
      <c r="F44" s="148">
        <f t="shared" si="1"/>
        <v>2827.0492338677886</v>
      </c>
      <c r="G44" s="147">
        <f t="shared" si="2"/>
        <v>225330.17653153295</v>
      </c>
    </row>
    <row r="45" spans="1:7" x14ac:dyDescent="0.25">
      <c r="A45" s="145">
        <f t="shared" si="3"/>
        <v>45536</v>
      </c>
      <c r="B45" s="146">
        <v>32</v>
      </c>
      <c r="C45" s="147">
        <f t="shared" si="5"/>
        <v>225330.17653153295</v>
      </c>
      <c r="D45" s="148">
        <f t="shared" si="4"/>
        <v>563.32539999999995</v>
      </c>
      <c r="E45" s="148">
        <f t="shared" si="0"/>
        <v>2263.7238304524581</v>
      </c>
      <c r="F45" s="148">
        <f t="shared" si="1"/>
        <v>2827.0492304524578</v>
      </c>
      <c r="G45" s="147">
        <f t="shared" si="2"/>
        <v>223066.4527010805</v>
      </c>
    </row>
    <row r="46" spans="1:7" x14ac:dyDescent="0.25">
      <c r="A46" s="145">
        <f t="shared" si="3"/>
        <v>45566</v>
      </c>
      <c r="B46" s="146">
        <v>33</v>
      </c>
      <c r="C46" s="147">
        <f t="shared" si="5"/>
        <v>223066.4527010805</v>
      </c>
      <c r="D46" s="148">
        <f t="shared" si="4"/>
        <v>557.66610000000003</v>
      </c>
      <c r="E46" s="148">
        <f t="shared" si="0"/>
        <v>2269.383140028589</v>
      </c>
      <c r="F46" s="148">
        <f t="shared" si="1"/>
        <v>2827.0492400285889</v>
      </c>
      <c r="G46" s="147">
        <f t="shared" si="2"/>
        <v>220797.0695610519</v>
      </c>
    </row>
    <row r="47" spans="1:7" x14ac:dyDescent="0.25">
      <c r="A47" s="145">
        <f t="shared" si="3"/>
        <v>45597</v>
      </c>
      <c r="B47" s="146">
        <v>34</v>
      </c>
      <c r="C47" s="147">
        <f t="shared" si="5"/>
        <v>220797.0695610519</v>
      </c>
      <c r="D47" s="148">
        <f t="shared" si="4"/>
        <v>551.99270000000001</v>
      </c>
      <c r="E47" s="148">
        <f t="shared" si="0"/>
        <v>2275.0565978786608</v>
      </c>
      <c r="F47" s="148">
        <f t="shared" si="1"/>
        <v>2827.0492978786606</v>
      </c>
      <c r="G47" s="147">
        <f t="shared" si="2"/>
        <v>218522.01296317324</v>
      </c>
    </row>
    <row r="48" spans="1:7" x14ac:dyDescent="0.25">
      <c r="A48" s="145">
        <f t="shared" si="3"/>
        <v>45627</v>
      </c>
      <c r="B48" s="146">
        <v>35</v>
      </c>
      <c r="C48" s="147">
        <f t="shared" si="5"/>
        <v>218522.01296317324</v>
      </c>
      <c r="D48" s="148">
        <f t="shared" si="4"/>
        <v>546.30499999999995</v>
      </c>
      <c r="E48" s="148">
        <f t="shared" si="0"/>
        <v>2280.7442393733572</v>
      </c>
      <c r="F48" s="148">
        <f t="shared" si="1"/>
        <v>2827.0492393733571</v>
      </c>
      <c r="G48" s="147">
        <f t="shared" si="2"/>
        <v>216241.26872379988</v>
      </c>
    </row>
    <row r="49" spans="1:7" x14ac:dyDescent="0.25">
      <c r="A49" s="145">
        <f t="shared" si="3"/>
        <v>45658</v>
      </c>
      <c r="B49" s="146">
        <v>36</v>
      </c>
      <c r="C49" s="147">
        <f t="shared" si="5"/>
        <v>216241.26872379988</v>
      </c>
      <c r="D49" s="148">
        <f t="shared" si="4"/>
        <v>540.60320000000002</v>
      </c>
      <c r="E49" s="148">
        <f t="shared" si="0"/>
        <v>2286.4460999717903</v>
      </c>
      <c r="F49" s="148">
        <f t="shared" si="1"/>
        <v>2827.0492999717903</v>
      </c>
      <c r="G49" s="147">
        <f t="shared" si="2"/>
        <v>213954.82262382808</v>
      </c>
    </row>
    <row r="50" spans="1:7" x14ac:dyDescent="0.25">
      <c r="A50" s="145">
        <f t="shared" si="3"/>
        <v>45689</v>
      </c>
      <c r="B50" s="146">
        <v>37</v>
      </c>
      <c r="C50" s="147">
        <f t="shared" si="5"/>
        <v>213954.82262382808</v>
      </c>
      <c r="D50" s="148">
        <f t="shared" si="4"/>
        <v>534.88710000000003</v>
      </c>
      <c r="E50" s="148">
        <f t="shared" si="0"/>
        <v>2292.1622152217201</v>
      </c>
      <c r="F50" s="148">
        <f t="shared" si="1"/>
        <v>2827.04931522172</v>
      </c>
      <c r="G50" s="147">
        <f t="shared" si="2"/>
        <v>211662.66040860635</v>
      </c>
    </row>
    <row r="51" spans="1:7" x14ac:dyDescent="0.25">
      <c r="A51" s="145">
        <f t="shared" si="3"/>
        <v>45717</v>
      </c>
      <c r="B51" s="146">
        <v>38</v>
      </c>
      <c r="C51" s="147">
        <f t="shared" si="5"/>
        <v>211662.66040860635</v>
      </c>
      <c r="D51" s="148">
        <f t="shared" si="4"/>
        <v>529.1567</v>
      </c>
      <c r="E51" s="148">
        <f t="shared" si="0"/>
        <v>2297.8926207597742</v>
      </c>
      <c r="F51" s="148">
        <f t="shared" si="1"/>
        <v>2827.0493207597742</v>
      </c>
      <c r="G51" s="147">
        <f t="shared" si="2"/>
        <v>209364.76778784656</v>
      </c>
    </row>
    <row r="52" spans="1:7" x14ac:dyDescent="0.25">
      <c r="A52" s="145">
        <f t="shared" si="3"/>
        <v>45748</v>
      </c>
      <c r="B52" s="146">
        <v>39</v>
      </c>
      <c r="C52" s="147">
        <f t="shared" si="5"/>
        <v>209364.76778784656</v>
      </c>
      <c r="D52" s="148">
        <f t="shared" si="4"/>
        <v>523.41189999999995</v>
      </c>
      <c r="E52" s="148">
        <f t="shared" si="0"/>
        <v>2303.637352311674</v>
      </c>
      <c r="F52" s="148">
        <f t="shared" si="1"/>
        <v>2827.0492523116741</v>
      </c>
      <c r="G52" s="147">
        <f t="shared" si="2"/>
        <v>207061.1304355349</v>
      </c>
    </row>
    <row r="53" spans="1:7" x14ac:dyDescent="0.25">
      <c r="A53" s="145">
        <f t="shared" si="3"/>
        <v>45778</v>
      </c>
      <c r="B53" s="146">
        <v>40</v>
      </c>
      <c r="C53" s="147">
        <f t="shared" si="5"/>
        <v>207061.1304355349</v>
      </c>
      <c r="D53" s="148">
        <f t="shared" si="4"/>
        <v>517.65279999999996</v>
      </c>
      <c r="E53" s="148">
        <f t="shared" si="0"/>
        <v>2309.3964456924527</v>
      </c>
      <c r="F53" s="148">
        <f t="shared" si="1"/>
        <v>2827.0492456924526</v>
      </c>
      <c r="G53" s="147">
        <f t="shared" si="2"/>
        <v>204751.73398984244</v>
      </c>
    </row>
    <row r="54" spans="1:7" x14ac:dyDescent="0.25">
      <c r="A54" s="145">
        <f t="shared" si="3"/>
        <v>45809</v>
      </c>
      <c r="B54" s="146">
        <v>41</v>
      </c>
      <c r="C54" s="147">
        <f t="shared" si="5"/>
        <v>204751.73398984244</v>
      </c>
      <c r="D54" s="148">
        <f t="shared" si="4"/>
        <v>511.8793</v>
      </c>
      <c r="E54" s="148">
        <f t="shared" si="0"/>
        <v>2315.1699368066843</v>
      </c>
      <c r="F54" s="148">
        <f t="shared" si="1"/>
        <v>2827.0492368066843</v>
      </c>
      <c r="G54" s="147">
        <f t="shared" si="2"/>
        <v>202436.56405303575</v>
      </c>
    </row>
    <row r="55" spans="1:7" x14ac:dyDescent="0.25">
      <c r="A55" s="145">
        <f t="shared" si="3"/>
        <v>45839</v>
      </c>
      <c r="B55" s="146">
        <v>42</v>
      </c>
      <c r="C55" s="147">
        <f t="shared" si="5"/>
        <v>202436.56405303575</v>
      </c>
      <c r="D55" s="148">
        <f t="shared" si="4"/>
        <v>506.09140000000002</v>
      </c>
      <c r="E55" s="148">
        <f t="shared" si="0"/>
        <v>2320.9578616487011</v>
      </c>
      <c r="F55" s="148">
        <f t="shared" si="1"/>
        <v>2827.0492616487008</v>
      </c>
      <c r="G55" s="147">
        <f t="shared" si="2"/>
        <v>200115.60619138705</v>
      </c>
    </row>
    <row r="56" spans="1:7" x14ac:dyDescent="0.25">
      <c r="A56" s="145">
        <f t="shared" si="3"/>
        <v>45870</v>
      </c>
      <c r="B56" s="146">
        <v>43</v>
      </c>
      <c r="C56" s="147">
        <f t="shared" si="5"/>
        <v>200115.60619138705</v>
      </c>
      <c r="D56" s="148">
        <f t="shared" si="4"/>
        <v>500.28899999999999</v>
      </c>
      <c r="E56" s="148">
        <f t="shared" si="0"/>
        <v>2326.7602563028227</v>
      </c>
      <c r="F56" s="148">
        <f t="shared" si="1"/>
        <v>2827.0492563028229</v>
      </c>
      <c r="G56" s="147">
        <f t="shared" si="2"/>
        <v>197788.84593508422</v>
      </c>
    </row>
    <row r="57" spans="1:7" x14ac:dyDescent="0.25">
      <c r="A57" s="145">
        <f t="shared" si="3"/>
        <v>45901</v>
      </c>
      <c r="B57" s="146">
        <v>44</v>
      </c>
      <c r="C57" s="147">
        <f t="shared" si="5"/>
        <v>197788.84593508422</v>
      </c>
      <c r="D57" s="148">
        <f t="shared" si="4"/>
        <v>494.47210000000001</v>
      </c>
      <c r="E57" s="148">
        <f t="shared" si="0"/>
        <v>2332.5771569435797</v>
      </c>
      <c r="F57" s="148">
        <f t="shared" si="1"/>
        <v>2827.0492569435796</v>
      </c>
      <c r="G57" s="147">
        <f t="shared" si="2"/>
        <v>195456.26877814063</v>
      </c>
    </row>
    <row r="58" spans="1:7" x14ac:dyDescent="0.25">
      <c r="A58" s="145">
        <f t="shared" si="3"/>
        <v>45931</v>
      </c>
      <c r="B58" s="146">
        <v>45</v>
      </c>
      <c r="C58" s="147">
        <f t="shared" si="5"/>
        <v>195456.26877814063</v>
      </c>
      <c r="D58" s="148">
        <f t="shared" si="4"/>
        <v>488.64069999999998</v>
      </c>
      <c r="E58" s="148">
        <f t="shared" si="0"/>
        <v>2338.4085998359387</v>
      </c>
      <c r="F58" s="148">
        <f t="shared" si="1"/>
        <v>2827.0492998359387</v>
      </c>
      <c r="G58" s="147">
        <f t="shared" si="2"/>
        <v>193117.86017830469</v>
      </c>
    </row>
    <row r="59" spans="1:7" x14ac:dyDescent="0.25">
      <c r="A59" s="145">
        <f t="shared" si="3"/>
        <v>45962</v>
      </c>
      <c r="B59" s="146">
        <v>46</v>
      </c>
      <c r="C59" s="147">
        <f t="shared" si="5"/>
        <v>193117.86017830469</v>
      </c>
      <c r="D59" s="148">
        <f t="shared" si="4"/>
        <v>482.79469999999998</v>
      </c>
      <c r="E59" s="148">
        <f t="shared" si="0"/>
        <v>2344.2546213355286</v>
      </c>
      <c r="F59" s="148">
        <f t="shared" si="1"/>
        <v>2827.0493213355285</v>
      </c>
      <c r="G59" s="147">
        <f t="shared" si="2"/>
        <v>190773.60555696915</v>
      </c>
    </row>
    <row r="60" spans="1:7" x14ac:dyDescent="0.25">
      <c r="A60" s="145">
        <f t="shared" si="3"/>
        <v>45992</v>
      </c>
      <c r="B60" s="146">
        <v>47</v>
      </c>
      <c r="C60" s="147">
        <f t="shared" si="5"/>
        <v>190773.60555696915</v>
      </c>
      <c r="D60" s="148">
        <f t="shared" si="4"/>
        <v>476.93400000000003</v>
      </c>
      <c r="E60" s="148">
        <f t="shared" si="0"/>
        <v>2350.1152578888673</v>
      </c>
      <c r="F60" s="148">
        <f t="shared" si="1"/>
        <v>2827.0492578888675</v>
      </c>
      <c r="G60" s="147">
        <f t="shared" si="2"/>
        <v>188423.49029908029</v>
      </c>
    </row>
    <row r="61" spans="1:7" x14ac:dyDescent="0.25">
      <c r="A61" s="145">
        <f t="shared" si="3"/>
        <v>46023</v>
      </c>
      <c r="B61" s="146">
        <v>48</v>
      </c>
      <c r="C61" s="147">
        <f t="shared" si="5"/>
        <v>188423.49029908029</v>
      </c>
      <c r="D61" s="148">
        <f t="shared" si="4"/>
        <v>471.05869999999999</v>
      </c>
      <c r="E61" s="148">
        <f t="shared" si="0"/>
        <v>2355.9905460335895</v>
      </c>
      <c r="F61" s="148">
        <f t="shared" si="1"/>
        <v>2827.0492460335895</v>
      </c>
      <c r="G61" s="147">
        <f t="shared" si="2"/>
        <v>186067.49975304669</v>
      </c>
    </row>
    <row r="62" spans="1:7" x14ac:dyDescent="0.25">
      <c r="A62" s="145">
        <f t="shared" si="3"/>
        <v>46054</v>
      </c>
      <c r="B62" s="146">
        <v>49</v>
      </c>
      <c r="C62" s="147">
        <f t="shared" si="5"/>
        <v>186067.49975304669</v>
      </c>
      <c r="D62" s="148">
        <f t="shared" si="4"/>
        <v>465.1687</v>
      </c>
      <c r="E62" s="148">
        <f t="shared" si="0"/>
        <v>2361.8805223986733</v>
      </c>
      <c r="F62" s="148">
        <f t="shared" si="1"/>
        <v>2827.0492223986735</v>
      </c>
      <c r="G62" s="147">
        <f t="shared" si="2"/>
        <v>183705.61923064801</v>
      </c>
    </row>
    <row r="63" spans="1:7" x14ac:dyDescent="0.25">
      <c r="A63" s="145">
        <f t="shared" si="3"/>
        <v>46082</v>
      </c>
      <c r="B63" s="146">
        <v>50</v>
      </c>
      <c r="C63" s="147">
        <f t="shared" si="5"/>
        <v>183705.61923064801</v>
      </c>
      <c r="D63" s="148">
        <f t="shared" si="4"/>
        <v>459.26400000000001</v>
      </c>
      <c r="E63" s="148">
        <f t="shared" si="0"/>
        <v>2367.7852237046704</v>
      </c>
      <c r="F63" s="148">
        <f t="shared" si="1"/>
        <v>2827.0492237046706</v>
      </c>
      <c r="G63" s="147">
        <f t="shared" si="2"/>
        <v>181337.83400694333</v>
      </c>
    </row>
    <row r="64" spans="1:7" x14ac:dyDescent="0.25">
      <c r="A64" s="145">
        <f t="shared" si="3"/>
        <v>46113</v>
      </c>
      <c r="B64" s="146">
        <v>51</v>
      </c>
      <c r="C64" s="147">
        <f t="shared" si="5"/>
        <v>181337.83400694333</v>
      </c>
      <c r="D64" s="148">
        <f t="shared" si="4"/>
        <v>453.34460000000001</v>
      </c>
      <c r="E64" s="148">
        <f t="shared" si="0"/>
        <v>2373.7046867639319</v>
      </c>
      <c r="F64" s="148">
        <f t="shared" si="1"/>
        <v>2827.0492867639318</v>
      </c>
      <c r="G64" s="147">
        <f t="shared" si="2"/>
        <v>178964.1293201794</v>
      </c>
    </row>
    <row r="65" spans="1:7" x14ac:dyDescent="0.25">
      <c r="A65" s="145">
        <f t="shared" si="3"/>
        <v>46143</v>
      </c>
      <c r="B65" s="146">
        <v>52</v>
      </c>
      <c r="C65" s="147">
        <f t="shared" si="5"/>
        <v>178964.1293201794</v>
      </c>
      <c r="D65" s="148">
        <f t="shared" si="4"/>
        <v>447.41030000000001</v>
      </c>
      <c r="E65" s="148">
        <f t="shared" si="0"/>
        <v>2379.6389484808415</v>
      </c>
      <c r="F65" s="148">
        <f t="shared" si="1"/>
        <v>2827.0492484808415</v>
      </c>
      <c r="G65" s="147">
        <f t="shared" si="2"/>
        <v>176584.49037169857</v>
      </c>
    </row>
    <row r="66" spans="1:7" x14ac:dyDescent="0.25">
      <c r="A66" s="145">
        <f t="shared" si="3"/>
        <v>46174</v>
      </c>
      <c r="B66" s="146">
        <v>53</v>
      </c>
      <c r="C66" s="147">
        <f t="shared" si="5"/>
        <v>176584.49037169857</v>
      </c>
      <c r="D66" s="148">
        <f t="shared" si="4"/>
        <v>441.46120000000002</v>
      </c>
      <c r="E66" s="148">
        <f t="shared" si="0"/>
        <v>2385.5880458520437</v>
      </c>
      <c r="F66" s="148">
        <f t="shared" si="1"/>
        <v>2827.0492458520439</v>
      </c>
      <c r="G66" s="147">
        <f t="shared" si="2"/>
        <v>174198.90232584652</v>
      </c>
    </row>
    <row r="67" spans="1:7" x14ac:dyDescent="0.25">
      <c r="A67" s="145">
        <f t="shared" si="3"/>
        <v>46204</v>
      </c>
      <c r="B67" s="146">
        <v>54</v>
      </c>
      <c r="C67" s="147">
        <f t="shared" si="5"/>
        <v>174198.90232584652</v>
      </c>
      <c r="D67" s="148">
        <f t="shared" si="4"/>
        <v>435.4973</v>
      </c>
      <c r="E67" s="148">
        <f t="shared" si="0"/>
        <v>2391.5520159666739</v>
      </c>
      <c r="F67" s="148">
        <f t="shared" si="1"/>
        <v>2827.0493159666739</v>
      </c>
      <c r="G67" s="147">
        <f t="shared" si="2"/>
        <v>171807.35030987984</v>
      </c>
    </row>
    <row r="68" spans="1:7" x14ac:dyDescent="0.25">
      <c r="A68" s="145">
        <f t="shared" si="3"/>
        <v>46235</v>
      </c>
      <c r="B68" s="146">
        <v>55</v>
      </c>
      <c r="C68" s="147">
        <f t="shared" si="5"/>
        <v>171807.35030987984</v>
      </c>
      <c r="D68" s="148">
        <f t="shared" si="4"/>
        <v>429.51839999999999</v>
      </c>
      <c r="E68" s="148">
        <f t="shared" si="0"/>
        <v>2397.5308960065909</v>
      </c>
      <c r="F68" s="148">
        <f t="shared" si="1"/>
        <v>2827.0492960065908</v>
      </c>
      <c r="G68" s="147">
        <f t="shared" si="2"/>
        <v>169409.81941387325</v>
      </c>
    </row>
    <row r="69" spans="1:7" x14ac:dyDescent="0.25">
      <c r="A69" s="145">
        <f t="shared" si="3"/>
        <v>46266</v>
      </c>
      <c r="B69" s="146">
        <v>56</v>
      </c>
      <c r="C69" s="147">
        <f t="shared" si="5"/>
        <v>169409.81941387325</v>
      </c>
      <c r="D69" s="148">
        <f t="shared" si="4"/>
        <v>423.52449999999999</v>
      </c>
      <c r="E69" s="148">
        <f t="shared" si="0"/>
        <v>2403.5247232466068</v>
      </c>
      <c r="F69" s="148">
        <f t="shared" si="1"/>
        <v>2827.0492232466067</v>
      </c>
      <c r="G69" s="147">
        <f t="shared" si="2"/>
        <v>167006.29469062664</v>
      </c>
    </row>
    <row r="70" spans="1:7" x14ac:dyDescent="0.25">
      <c r="A70" s="145">
        <f t="shared" si="3"/>
        <v>46296</v>
      </c>
      <c r="B70" s="146">
        <v>57</v>
      </c>
      <c r="C70" s="147">
        <f t="shared" si="5"/>
        <v>167006.29469062664</v>
      </c>
      <c r="D70" s="148">
        <f t="shared" si="4"/>
        <v>417.51569999999998</v>
      </c>
      <c r="E70" s="148">
        <f t="shared" si="0"/>
        <v>2409.5335350547239</v>
      </c>
      <c r="F70" s="148">
        <f t="shared" si="1"/>
        <v>2827.0492350547238</v>
      </c>
      <c r="G70" s="147">
        <f t="shared" si="2"/>
        <v>164596.76115557193</v>
      </c>
    </row>
    <row r="71" spans="1:7" x14ac:dyDescent="0.25">
      <c r="A71" s="145">
        <f t="shared" si="3"/>
        <v>46327</v>
      </c>
      <c r="B71" s="146">
        <v>58</v>
      </c>
      <c r="C71" s="147">
        <f t="shared" si="5"/>
        <v>164596.76115557193</v>
      </c>
      <c r="D71" s="148">
        <f t="shared" si="4"/>
        <v>411.49189999999999</v>
      </c>
      <c r="E71" s="148">
        <f t="shared" si="0"/>
        <v>2415.5573688923605</v>
      </c>
      <c r="F71" s="148">
        <f t="shared" si="1"/>
        <v>2827.0492688923605</v>
      </c>
      <c r="G71" s="147">
        <f t="shared" si="2"/>
        <v>162181.20378667957</v>
      </c>
    </row>
    <row r="72" spans="1:7" x14ac:dyDescent="0.25">
      <c r="A72" s="145">
        <f t="shared" si="3"/>
        <v>46357</v>
      </c>
      <c r="B72" s="146">
        <v>59</v>
      </c>
      <c r="C72" s="147">
        <f t="shared" si="5"/>
        <v>162181.20378667957</v>
      </c>
      <c r="D72" s="148">
        <f t="shared" si="4"/>
        <v>405.45299999999997</v>
      </c>
      <c r="E72" s="148">
        <f t="shared" si="0"/>
        <v>2421.5962623145911</v>
      </c>
      <c r="F72" s="148">
        <f t="shared" si="1"/>
        <v>2827.049262314591</v>
      </c>
      <c r="G72" s="147">
        <f t="shared" si="2"/>
        <v>159759.60752436498</v>
      </c>
    </row>
    <row r="73" spans="1:7" x14ac:dyDescent="0.25">
      <c r="A73" s="145">
        <f t="shared" si="3"/>
        <v>46388</v>
      </c>
      <c r="B73" s="146">
        <v>60</v>
      </c>
      <c r="C73" s="147">
        <f>G72</f>
        <v>159759.60752436498</v>
      </c>
      <c r="D73" s="148">
        <f t="shared" si="4"/>
        <v>399.399</v>
      </c>
      <c r="E73" s="148">
        <f t="shared" si="0"/>
        <v>2427.6502529703776</v>
      </c>
      <c r="F73" s="148">
        <f t="shared" si="1"/>
        <v>2827.0492529703774</v>
      </c>
      <c r="G73" s="147">
        <f>C73-E73</f>
        <v>157331.95727139461</v>
      </c>
    </row>
    <row r="74" spans="1:7" x14ac:dyDescent="0.25">
      <c r="A74" s="145">
        <f t="shared" si="3"/>
        <v>46419</v>
      </c>
      <c r="B74" s="146">
        <v>61</v>
      </c>
      <c r="C74" s="147">
        <f t="shared" ref="C74:C133" si="6">G73</f>
        <v>157331.95727139461</v>
      </c>
      <c r="D74" s="148">
        <f t="shared" si="4"/>
        <v>393.32990000000001</v>
      </c>
      <c r="E74" s="148">
        <f t="shared" si="0"/>
        <v>2433.7193786028038</v>
      </c>
      <c r="F74" s="148">
        <f t="shared" si="1"/>
        <v>2827.049278602804</v>
      </c>
      <c r="G74" s="147">
        <f t="shared" ref="G74:G133" si="7">C74-E74</f>
        <v>154898.2378927918</v>
      </c>
    </row>
    <row r="75" spans="1:7" x14ac:dyDescent="0.25">
      <c r="A75" s="145">
        <f t="shared" si="3"/>
        <v>46447</v>
      </c>
      <c r="B75" s="146">
        <v>62</v>
      </c>
      <c r="C75" s="147">
        <f t="shared" si="6"/>
        <v>154898.2378927918</v>
      </c>
      <c r="D75" s="148">
        <f t="shared" si="4"/>
        <v>387.24560000000002</v>
      </c>
      <c r="E75" s="148">
        <f t="shared" si="0"/>
        <v>2439.8036770493109</v>
      </c>
      <c r="F75" s="148">
        <f t="shared" si="1"/>
        <v>2827.0492770493111</v>
      </c>
      <c r="G75" s="147">
        <f t="shared" si="7"/>
        <v>152458.43421574248</v>
      </c>
    </row>
    <row r="76" spans="1:7" x14ac:dyDescent="0.25">
      <c r="A76" s="145">
        <f t="shared" si="3"/>
        <v>46478</v>
      </c>
      <c r="B76" s="146">
        <v>63</v>
      </c>
      <c r="C76" s="147">
        <f t="shared" si="6"/>
        <v>152458.43421574248</v>
      </c>
      <c r="D76" s="148">
        <f t="shared" si="4"/>
        <v>381.14609999999999</v>
      </c>
      <c r="E76" s="148">
        <f t="shared" si="0"/>
        <v>2445.9031862419338</v>
      </c>
      <c r="F76" s="148">
        <f t="shared" si="1"/>
        <v>2827.0492862419337</v>
      </c>
      <c r="G76" s="147">
        <f t="shared" si="7"/>
        <v>150012.53102950056</v>
      </c>
    </row>
    <row r="77" spans="1:7" x14ac:dyDescent="0.25">
      <c r="A77" s="145">
        <f t="shared" si="3"/>
        <v>46508</v>
      </c>
      <c r="B77" s="146">
        <v>64</v>
      </c>
      <c r="C77" s="147">
        <f t="shared" si="6"/>
        <v>150012.53102950056</v>
      </c>
      <c r="D77" s="148">
        <f t="shared" si="4"/>
        <v>375.03129999999999</v>
      </c>
      <c r="E77" s="148">
        <f t="shared" si="0"/>
        <v>2452.0179442075387</v>
      </c>
      <c r="F77" s="148">
        <f t="shared" si="1"/>
        <v>2827.0492442075388</v>
      </c>
      <c r="G77" s="147">
        <f t="shared" si="7"/>
        <v>147560.51308529303</v>
      </c>
    </row>
    <row r="78" spans="1:7" x14ac:dyDescent="0.25">
      <c r="A78" s="145">
        <f t="shared" si="3"/>
        <v>46539</v>
      </c>
      <c r="B78" s="146">
        <v>65</v>
      </c>
      <c r="C78" s="147">
        <f t="shared" si="6"/>
        <v>147560.51308529303</v>
      </c>
      <c r="D78" s="148">
        <f t="shared" si="4"/>
        <v>368.90129999999999</v>
      </c>
      <c r="E78" s="148">
        <f t="shared" si="0"/>
        <v>2458.1479890680575</v>
      </c>
      <c r="F78" s="148">
        <f t="shared" si="1"/>
        <v>2827.0492890680575</v>
      </c>
      <c r="G78" s="147">
        <f t="shared" si="7"/>
        <v>145102.36509622497</v>
      </c>
    </row>
    <row r="79" spans="1:7" x14ac:dyDescent="0.25">
      <c r="A79" s="145">
        <f t="shared" si="3"/>
        <v>46569</v>
      </c>
      <c r="B79" s="146">
        <v>66</v>
      </c>
      <c r="C79" s="147">
        <f t="shared" si="6"/>
        <v>145102.36509622497</v>
      </c>
      <c r="D79" s="148">
        <f t="shared" si="4"/>
        <v>362.7559</v>
      </c>
      <c r="E79" s="148">
        <f t="shared" ref="E79:E133" si="8">PPMT($E$10/12,B79,$E$7,-$E$8,$E$9,0)</f>
        <v>2464.2933590407279</v>
      </c>
      <c r="F79" s="148">
        <f t="shared" ref="F79:F133" si="9">D79+E79</f>
        <v>2827.049259040728</v>
      </c>
      <c r="G79" s="147">
        <f t="shared" si="7"/>
        <v>142638.07173718425</v>
      </c>
    </row>
    <row r="80" spans="1:7" x14ac:dyDescent="0.25">
      <c r="A80" s="145">
        <f t="shared" ref="A80:A132" si="10">EDATE(A79,1)</f>
        <v>46600</v>
      </c>
      <c r="B80" s="146">
        <v>67</v>
      </c>
      <c r="C80" s="147">
        <f t="shared" si="6"/>
        <v>142638.07173718425</v>
      </c>
      <c r="D80" s="148">
        <f t="shared" ref="D80:D133" si="11">ROUND(C80*$E$10/12,4)</f>
        <v>356.59519999999998</v>
      </c>
      <c r="E80" s="148">
        <f t="shared" si="8"/>
        <v>2470.4540924383296</v>
      </c>
      <c r="F80" s="148">
        <f t="shared" si="9"/>
        <v>2827.0492924383298</v>
      </c>
      <c r="G80" s="147">
        <f t="shared" si="7"/>
        <v>140167.61764474591</v>
      </c>
    </row>
    <row r="81" spans="1:7" x14ac:dyDescent="0.25">
      <c r="A81" s="145">
        <f t="shared" si="10"/>
        <v>46631</v>
      </c>
      <c r="B81" s="146">
        <v>68</v>
      </c>
      <c r="C81" s="147">
        <f t="shared" si="6"/>
        <v>140167.61764474591</v>
      </c>
      <c r="D81" s="148">
        <f t="shared" si="11"/>
        <v>350.41899999999998</v>
      </c>
      <c r="E81" s="148">
        <f t="shared" si="8"/>
        <v>2476.6302276694255</v>
      </c>
      <c r="F81" s="148">
        <f t="shared" si="9"/>
        <v>2827.0492276694254</v>
      </c>
      <c r="G81" s="147">
        <f t="shared" si="7"/>
        <v>137690.98741707648</v>
      </c>
    </row>
    <row r="82" spans="1:7" x14ac:dyDescent="0.25">
      <c r="A82" s="145">
        <f t="shared" si="10"/>
        <v>46661</v>
      </c>
      <c r="B82" s="146">
        <v>69</v>
      </c>
      <c r="C82" s="147">
        <f t="shared" si="6"/>
        <v>137690.98741707648</v>
      </c>
      <c r="D82" s="148">
        <f t="shared" si="11"/>
        <v>344.22750000000002</v>
      </c>
      <c r="E82" s="148">
        <f t="shared" si="8"/>
        <v>2482.8218032385989</v>
      </c>
      <c r="F82" s="148">
        <f t="shared" si="9"/>
        <v>2827.0493032385989</v>
      </c>
      <c r="G82" s="147">
        <f t="shared" si="7"/>
        <v>135208.16561383789</v>
      </c>
    </row>
    <row r="83" spans="1:7" x14ac:dyDescent="0.25">
      <c r="A83" s="145">
        <f t="shared" si="10"/>
        <v>46692</v>
      </c>
      <c r="B83" s="146">
        <v>70</v>
      </c>
      <c r="C83" s="147">
        <f t="shared" si="6"/>
        <v>135208.16561383789</v>
      </c>
      <c r="D83" s="148">
        <f t="shared" si="11"/>
        <v>338.0204</v>
      </c>
      <c r="E83" s="148">
        <f t="shared" si="8"/>
        <v>2489.0288577466958</v>
      </c>
      <c r="F83" s="148">
        <f t="shared" si="9"/>
        <v>2827.0492577466957</v>
      </c>
      <c r="G83" s="147">
        <f t="shared" si="7"/>
        <v>132719.1367560912</v>
      </c>
    </row>
    <row r="84" spans="1:7" x14ac:dyDescent="0.25">
      <c r="A84" s="145">
        <f t="shared" si="10"/>
        <v>46722</v>
      </c>
      <c r="B84" s="146">
        <v>71</v>
      </c>
      <c r="C84" s="147">
        <f t="shared" si="6"/>
        <v>132719.1367560912</v>
      </c>
      <c r="D84" s="148">
        <f t="shared" si="11"/>
        <v>331.7978</v>
      </c>
      <c r="E84" s="148">
        <f t="shared" si="8"/>
        <v>2495.2514298910623</v>
      </c>
      <c r="F84" s="148">
        <f t="shared" si="9"/>
        <v>2827.0492298910622</v>
      </c>
      <c r="G84" s="147">
        <f t="shared" si="7"/>
        <v>130223.88532620014</v>
      </c>
    </row>
    <row r="85" spans="1:7" x14ac:dyDescent="0.25">
      <c r="A85" s="145">
        <f t="shared" si="10"/>
        <v>46753</v>
      </c>
      <c r="B85" s="146">
        <v>72</v>
      </c>
      <c r="C85" s="147">
        <f t="shared" si="6"/>
        <v>130223.88532620014</v>
      </c>
      <c r="D85" s="148">
        <f t="shared" si="11"/>
        <v>325.55970000000002</v>
      </c>
      <c r="E85" s="148">
        <f t="shared" si="8"/>
        <v>2501.4895584657897</v>
      </c>
      <c r="F85" s="148">
        <f t="shared" si="9"/>
        <v>2827.0492584657895</v>
      </c>
      <c r="G85" s="147">
        <f t="shared" si="7"/>
        <v>127722.39576773434</v>
      </c>
    </row>
    <row r="86" spans="1:7" x14ac:dyDescent="0.25">
      <c r="A86" s="145">
        <f t="shared" si="10"/>
        <v>46784</v>
      </c>
      <c r="B86" s="146">
        <v>73</v>
      </c>
      <c r="C86" s="147">
        <f t="shared" si="6"/>
        <v>127722.39576773434</v>
      </c>
      <c r="D86" s="148">
        <f t="shared" si="11"/>
        <v>319.30599999999998</v>
      </c>
      <c r="E86" s="148">
        <f t="shared" si="8"/>
        <v>2507.7432823619542</v>
      </c>
      <c r="F86" s="148">
        <f t="shared" si="9"/>
        <v>2827.0492823619543</v>
      </c>
      <c r="G86" s="147">
        <f t="shared" si="7"/>
        <v>125214.65248537238</v>
      </c>
    </row>
    <row r="87" spans="1:7" x14ac:dyDescent="0.25">
      <c r="A87" s="145">
        <f t="shared" si="10"/>
        <v>46813</v>
      </c>
      <c r="B87" s="146">
        <v>74</v>
      </c>
      <c r="C87" s="147">
        <f t="shared" si="6"/>
        <v>125214.65248537238</v>
      </c>
      <c r="D87" s="148">
        <f t="shared" si="11"/>
        <v>313.03660000000002</v>
      </c>
      <c r="E87" s="148">
        <f t="shared" si="8"/>
        <v>2514.0126405678593</v>
      </c>
      <c r="F87" s="148">
        <f t="shared" si="9"/>
        <v>2827.0492405678592</v>
      </c>
      <c r="G87" s="147">
        <f t="shared" si="7"/>
        <v>122700.63984480452</v>
      </c>
    </row>
    <row r="88" spans="1:7" x14ac:dyDescent="0.25">
      <c r="A88" s="145">
        <f t="shared" si="10"/>
        <v>46844</v>
      </c>
      <c r="B88" s="146">
        <v>75</v>
      </c>
      <c r="C88" s="147">
        <f t="shared" si="6"/>
        <v>122700.63984480452</v>
      </c>
      <c r="D88" s="148">
        <f t="shared" si="11"/>
        <v>306.7516</v>
      </c>
      <c r="E88" s="148">
        <f t="shared" si="8"/>
        <v>2520.2976721692789</v>
      </c>
      <c r="F88" s="148">
        <f t="shared" si="9"/>
        <v>2827.049272169279</v>
      </c>
      <c r="G88" s="147">
        <f t="shared" si="7"/>
        <v>120180.34217263524</v>
      </c>
    </row>
    <row r="89" spans="1:7" x14ac:dyDescent="0.25">
      <c r="A89" s="145">
        <f t="shared" si="10"/>
        <v>46874</v>
      </c>
      <c r="B89" s="146">
        <v>76</v>
      </c>
      <c r="C89" s="147">
        <f t="shared" si="6"/>
        <v>120180.34217263524</v>
      </c>
      <c r="D89" s="148">
        <f t="shared" si="11"/>
        <v>300.45089999999999</v>
      </c>
      <c r="E89" s="148">
        <f t="shared" si="8"/>
        <v>2526.5984163497019</v>
      </c>
      <c r="F89" s="148">
        <f t="shared" si="9"/>
        <v>2827.0493163497017</v>
      </c>
      <c r="G89" s="147">
        <f t="shared" si="7"/>
        <v>117653.74375628553</v>
      </c>
    </row>
    <row r="90" spans="1:7" x14ac:dyDescent="0.25">
      <c r="A90" s="145">
        <f t="shared" si="10"/>
        <v>46905</v>
      </c>
      <c r="B90" s="146">
        <v>77</v>
      </c>
      <c r="C90" s="147">
        <f t="shared" si="6"/>
        <v>117653.74375628553</v>
      </c>
      <c r="D90" s="148">
        <f t="shared" si="11"/>
        <v>294.13440000000003</v>
      </c>
      <c r="E90" s="148">
        <f t="shared" si="8"/>
        <v>2532.9149123905768</v>
      </c>
      <c r="F90" s="148">
        <f t="shared" si="9"/>
        <v>2827.0493123905767</v>
      </c>
      <c r="G90" s="147">
        <f t="shared" si="7"/>
        <v>115120.82884389495</v>
      </c>
    </row>
    <row r="91" spans="1:7" x14ac:dyDescent="0.25">
      <c r="A91" s="145">
        <f t="shared" si="10"/>
        <v>46935</v>
      </c>
      <c r="B91" s="146">
        <v>78</v>
      </c>
      <c r="C91" s="147">
        <f t="shared" si="6"/>
        <v>115120.82884389495</v>
      </c>
      <c r="D91" s="148">
        <f t="shared" si="11"/>
        <v>287.8021</v>
      </c>
      <c r="E91" s="148">
        <f t="shared" si="8"/>
        <v>2539.2471996715526</v>
      </c>
      <c r="F91" s="148">
        <f t="shared" si="9"/>
        <v>2827.0492996715525</v>
      </c>
      <c r="G91" s="147">
        <f t="shared" si="7"/>
        <v>112581.58164422341</v>
      </c>
    </row>
    <row r="92" spans="1:7" x14ac:dyDescent="0.25">
      <c r="A92" s="145">
        <f t="shared" si="10"/>
        <v>46966</v>
      </c>
      <c r="B92" s="146">
        <v>79</v>
      </c>
      <c r="C92" s="147">
        <f t="shared" si="6"/>
        <v>112581.58164422341</v>
      </c>
      <c r="D92" s="148">
        <f t="shared" si="11"/>
        <v>281.45400000000001</v>
      </c>
      <c r="E92" s="148">
        <f t="shared" si="8"/>
        <v>2545.5953176707317</v>
      </c>
      <c r="F92" s="148">
        <f t="shared" si="9"/>
        <v>2827.0493176707319</v>
      </c>
      <c r="G92" s="147">
        <f t="shared" si="7"/>
        <v>110035.98632655268</v>
      </c>
    </row>
    <row r="93" spans="1:7" x14ac:dyDescent="0.25">
      <c r="A93" s="145">
        <f t="shared" si="10"/>
        <v>46997</v>
      </c>
      <c r="B93" s="146">
        <v>80</v>
      </c>
      <c r="C93" s="147">
        <f t="shared" si="6"/>
        <v>110035.98632655268</v>
      </c>
      <c r="D93" s="148">
        <f t="shared" si="11"/>
        <v>275.08999999999997</v>
      </c>
      <c r="E93" s="148">
        <f t="shared" si="8"/>
        <v>2551.9593059649087</v>
      </c>
      <c r="F93" s="148">
        <f t="shared" si="9"/>
        <v>2827.0493059649089</v>
      </c>
      <c r="G93" s="147">
        <f t="shared" si="7"/>
        <v>107484.02702058778</v>
      </c>
    </row>
    <row r="94" spans="1:7" x14ac:dyDescent="0.25">
      <c r="A94" s="145">
        <f t="shared" si="10"/>
        <v>47027</v>
      </c>
      <c r="B94" s="146">
        <v>81</v>
      </c>
      <c r="C94" s="147">
        <f t="shared" si="6"/>
        <v>107484.02702058778</v>
      </c>
      <c r="D94" s="148">
        <f t="shared" si="11"/>
        <v>268.71010000000001</v>
      </c>
      <c r="E94" s="148">
        <f t="shared" si="8"/>
        <v>2558.339204229821</v>
      </c>
      <c r="F94" s="148">
        <f t="shared" si="9"/>
        <v>2827.0493042298212</v>
      </c>
      <c r="G94" s="147">
        <f t="shared" si="7"/>
        <v>104925.68781635795</v>
      </c>
    </row>
    <row r="95" spans="1:7" x14ac:dyDescent="0.25">
      <c r="A95" s="145">
        <f t="shared" si="10"/>
        <v>47058</v>
      </c>
      <c r="B95" s="146">
        <v>82</v>
      </c>
      <c r="C95" s="147">
        <f t="shared" si="6"/>
        <v>104925.68781635795</v>
      </c>
      <c r="D95" s="148">
        <f t="shared" si="11"/>
        <v>262.31420000000003</v>
      </c>
      <c r="E95" s="148">
        <f t="shared" si="8"/>
        <v>2564.7350522403954</v>
      </c>
      <c r="F95" s="148">
        <f t="shared" si="9"/>
        <v>2827.0492522403956</v>
      </c>
      <c r="G95" s="147">
        <f t="shared" si="7"/>
        <v>102360.95276411755</v>
      </c>
    </row>
    <row r="96" spans="1:7" x14ac:dyDescent="0.25">
      <c r="A96" s="145">
        <f t="shared" si="10"/>
        <v>47088</v>
      </c>
      <c r="B96" s="146">
        <v>83</v>
      </c>
      <c r="C96" s="147">
        <f t="shared" si="6"/>
        <v>102360.95276411755</v>
      </c>
      <c r="D96" s="148">
        <f t="shared" si="11"/>
        <v>255.9024</v>
      </c>
      <c r="E96" s="148">
        <f t="shared" si="8"/>
        <v>2571.1468898709959</v>
      </c>
      <c r="F96" s="148">
        <f t="shared" si="9"/>
        <v>2827.0492898709958</v>
      </c>
      <c r="G96" s="147">
        <f t="shared" si="7"/>
        <v>99789.805874246551</v>
      </c>
    </row>
    <row r="97" spans="1:7" x14ac:dyDescent="0.25">
      <c r="A97" s="145">
        <f t="shared" si="10"/>
        <v>47119</v>
      </c>
      <c r="B97" s="146">
        <v>84</v>
      </c>
      <c r="C97" s="147">
        <f t="shared" si="6"/>
        <v>99789.805874246551</v>
      </c>
      <c r="D97" s="148">
        <f t="shared" si="11"/>
        <v>249.47450000000001</v>
      </c>
      <c r="E97" s="148">
        <f t="shared" si="8"/>
        <v>2577.5747570956737</v>
      </c>
      <c r="F97" s="148">
        <f t="shared" si="9"/>
        <v>2827.0492570956735</v>
      </c>
      <c r="G97" s="147">
        <f t="shared" si="7"/>
        <v>97212.231117150877</v>
      </c>
    </row>
    <row r="98" spans="1:7" x14ac:dyDescent="0.25">
      <c r="A98" s="145">
        <f t="shared" si="10"/>
        <v>47150</v>
      </c>
      <c r="B98" s="146">
        <v>85</v>
      </c>
      <c r="C98" s="147">
        <f t="shared" si="6"/>
        <v>97212.231117150877</v>
      </c>
      <c r="D98" s="148">
        <f t="shared" si="11"/>
        <v>243.03059999999999</v>
      </c>
      <c r="E98" s="148">
        <f t="shared" si="8"/>
        <v>2584.0186939884129</v>
      </c>
      <c r="F98" s="148">
        <f t="shared" si="9"/>
        <v>2827.049293988413</v>
      </c>
      <c r="G98" s="147">
        <f t="shared" si="7"/>
        <v>94628.212423162462</v>
      </c>
    </row>
    <row r="99" spans="1:7" x14ac:dyDescent="0.25">
      <c r="A99" s="145">
        <f t="shared" si="10"/>
        <v>47178</v>
      </c>
      <c r="B99" s="146">
        <v>86</v>
      </c>
      <c r="C99" s="147">
        <f t="shared" si="6"/>
        <v>94628.212423162462</v>
      </c>
      <c r="D99" s="148">
        <f t="shared" si="11"/>
        <v>236.57050000000001</v>
      </c>
      <c r="E99" s="148">
        <f t="shared" si="8"/>
        <v>2590.4787407233839</v>
      </c>
      <c r="F99" s="148">
        <f t="shared" si="9"/>
        <v>2827.0492407233837</v>
      </c>
      <c r="G99" s="147">
        <f t="shared" si="7"/>
        <v>92037.73368243908</v>
      </c>
    </row>
    <row r="100" spans="1:7" x14ac:dyDescent="0.25">
      <c r="A100" s="145">
        <f t="shared" si="10"/>
        <v>47209</v>
      </c>
      <c r="B100" s="146">
        <v>87</v>
      </c>
      <c r="C100" s="147">
        <f t="shared" si="6"/>
        <v>92037.73368243908</v>
      </c>
      <c r="D100" s="148">
        <f t="shared" si="11"/>
        <v>230.0943</v>
      </c>
      <c r="E100" s="148">
        <f t="shared" si="8"/>
        <v>2596.9549375751922</v>
      </c>
      <c r="F100" s="148">
        <f t="shared" si="9"/>
        <v>2827.0492375751924</v>
      </c>
      <c r="G100" s="147">
        <f t="shared" si="7"/>
        <v>89440.778744863885</v>
      </c>
    </row>
    <row r="101" spans="1:7" x14ac:dyDescent="0.25">
      <c r="A101" s="145">
        <f t="shared" si="10"/>
        <v>47239</v>
      </c>
      <c r="B101" s="146">
        <v>88</v>
      </c>
      <c r="C101" s="147">
        <f t="shared" si="6"/>
        <v>89440.778744863885</v>
      </c>
      <c r="D101" s="148">
        <f t="shared" si="11"/>
        <v>223.6019</v>
      </c>
      <c r="E101" s="148">
        <f t="shared" si="8"/>
        <v>2603.4473249191301</v>
      </c>
      <c r="F101" s="148">
        <f t="shared" si="9"/>
        <v>2827.0492249191302</v>
      </c>
      <c r="G101" s="147">
        <f t="shared" si="7"/>
        <v>86837.331419944749</v>
      </c>
    </row>
    <row r="102" spans="1:7" x14ac:dyDescent="0.25">
      <c r="A102" s="145">
        <f t="shared" si="10"/>
        <v>47270</v>
      </c>
      <c r="B102" s="146">
        <v>89</v>
      </c>
      <c r="C102" s="147">
        <f t="shared" si="6"/>
        <v>86837.331419944749</v>
      </c>
      <c r="D102" s="148">
        <f t="shared" si="11"/>
        <v>217.0933</v>
      </c>
      <c r="E102" s="148">
        <f t="shared" si="8"/>
        <v>2609.9559432314281</v>
      </c>
      <c r="F102" s="148">
        <f t="shared" si="9"/>
        <v>2827.0492432314281</v>
      </c>
      <c r="G102" s="147">
        <f t="shared" si="7"/>
        <v>84227.375476713321</v>
      </c>
    </row>
    <row r="103" spans="1:7" x14ac:dyDescent="0.25">
      <c r="A103" s="145">
        <f t="shared" si="10"/>
        <v>47300</v>
      </c>
      <c r="B103" s="146">
        <v>90</v>
      </c>
      <c r="C103" s="147">
        <f t="shared" si="6"/>
        <v>84227.375476713321</v>
      </c>
      <c r="D103" s="148">
        <f t="shared" si="11"/>
        <v>210.5684</v>
      </c>
      <c r="E103" s="148">
        <f t="shared" si="8"/>
        <v>2616.4808330895066</v>
      </c>
      <c r="F103" s="148">
        <f t="shared" si="9"/>
        <v>2827.0492330895067</v>
      </c>
      <c r="G103" s="147">
        <f t="shared" si="7"/>
        <v>81610.894643623818</v>
      </c>
    </row>
    <row r="104" spans="1:7" x14ac:dyDescent="0.25">
      <c r="A104" s="145">
        <f t="shared" si="10"/>
        <v>47331</v>
      </c>
      <c r="B104" s="146">
        <v>91</v>
      </c>
      <c r="C104" s="147">
        <f t="shared" si="6"/>
        <v>81610.894643623818</v>
      </c>
      <c r="D104" s="148">
        <f t="shared" si="11"/>
        <v>204.02719999999999</v>
      </c>
      <c r="E104" s="148">
        <f t="shared" si="8"/>
        <v>2623.0220351722305</v>
      </c>
      <c r="F104" s="148">
        <f t="shared" si="9"/>
        <v>2827.0492351722305</v>
      </c>
      <c r="G104" s="147">
        <f t="shared" si="7"/>
        <v>78987.872608451595</v>
      </c>
    </row>
    <row r="105" spans="1:7" x14ac:dyDescent="0.25">
      <c r="A105" s="145">
        <f t="shared" si="10"/>
        <v>47362</v>
      </c>
      <c r="B105" s="146">
        <v>92</v>
      </c>
      <c r="C105" s="147">
        <f t="shared" si="6"/>
        <v>78987.872608451595</v>
      </c>
      <c r="D105" s="148">
        <f t="shared" si="11"/>
        <v>197.46969999999999</v>
      </c>
      <c r="E105" s="148">
        <f t="shared" si="8"/>
        <v>2629.5795902601612</v>
      </c>
      <c r="F105" s="148">
        <f t="shared" si="9"/>
        <v>2827.0492902601613</v>
      </c>
      <c r="G105" s="147">
        <f t="shared" si="7"/>
        <v>76358.293018191427</v>
      </c>
    </row>
    <row r="106" spans="1:7" x14ac:dyDescent="0.25">
      <c r="A106" s="145">
        <f t="shared" si="10"/>
        <v>47392</v>
      </c>
      <c r="B106" s="146">
        <v>93</v>
      </c>
      <c r="C106" s="147">
        <f t="shared" si="6"/>
        <v>76358.293018191427</v>
      </c>
      <c r="D106" s="148">
        <f t="shared" si="11"/>
        <v>190.89570000000001</v>
      </c>
      <c r="E106" s="148">
        <f t="shared" si="8"/>
        <v>2636.1535392358114</v>
      </c>
      <c r="F106" s="148">
        <f t="shared" si="9"/>
        <v>2827.0492392358115</v>
      </c>
      <c r="G106" s="147">
        <f t="shared" si="7"/>
        <v>73722.139478955622</v>
      </c>
    </row>
    <row r="107" spans="1:7" x14ac:dyDescent="0.25">
      <c r="A107" s="145">
        <f t="shared" si="10"/>
        <v>47423</v>
      </c>
      <c r="B107" s="146">
        <v>94</v>
      </c>
      <c r="C107" s="147">
        <f t="shared" si="6"/>
        <v>73722.139478955622</v>
      </c>
      <c r="D107" s="148">
        <f t="shared" si="11"/>
        <v>184.30529999999999</v>
      </c>
      <c r="E107" s="148">
        <f t="shared" si="8"/>
        <v>2642.7439230839013</v>
      </c>
      <c r="F107" s="148">
        <f t="shared" si="9"/>
        <v>2827.0492230839013</v>
      </c>
      <c r="G107" s="147">
        <f t="shared" si="7"/>
        <v>71079.395555871713</v>
      </c>
    </row>
    <row r="108" spans="1:7" x14ac:dyDescent="0.25">
      <c r="A108" s="145">
        <f t="shared" si="10"/>
        <v>47453</v>
      </c>
      <c r="B108" s="146">
        <v>95</v>
      </c>
      <c r="C108" s="147">
        <f t="shared" si="6"/>
        <v>71079.395555871713</v>
      </c>
      <c r="D108" s="148">
        <f t="shared" si="11"/>
        <v>177.6985</v>
      </c>
      <c r="E108" s="148">
        <f t="shared" si="8"/>
        <v>2649.3507828916108</v>
      </c>
      <c r="F108" s="148">
        <f t="shared" si="9"/>
        <v>2827.0492828916108</v>
      </c>
      <c r="G108" s="147">
        <f t="shared" si="7"/>
        <v>68430.044772980109</v>
      </c>
    </row>
    <row r="109" spans="1:7" x14ac:dyDescent="0.25">
      <c r="A109" s="145">
        <f t="shared" si="10"/>
        <v>47484</v>
      </c>
      <c r="B109" s="146">
        <v>96</v>
      </c>
      <c r="C109" s="147">
        <f t="shared" si="6"/>
        <v>68430.044772980109</v>
      </c>
      <c r="D109" s="148">
        <f t="shared" si="11"/>
        <v>171.07509999999999</v>
      </c>
      <c r="E109" s="148">
        <f t="shared" si="8"/>
        <v>2655.9741598488395</v>
      </c>
      <c r="F109" s="148">
        <f t="shared" si="9"/>
        <v>2827.0492598488395</v>
      </c>
      <c r="G109" s="147">
        <f t="shared" si="7"/>
        <v>65774.070613131276</v>
      </c>
    </row>
    <row r="110" spans="1:7" x14ac:dyDescent="0.25">
      <c r="A110" s="145">
        <f t="shared" si="10"/>
        <v>47515</v>
      </c>
      <c r="B110" s="146">
        <v>97</v>
      </c>
      <c r="C110" s="147">
        <f t="shared" si="6"/>
        <v>65774.070613131276</v>
      </c>
      <c r="D110" s="148">
        <f t="shared" si="11"/>
        <v>164.43520000000001</v>
      </c>
      <c r="E110" s="148">
        <f t="shared" si="8"/>
        <v>2662.614095248462</v>
      </c>
      <c r="F110" s="148">
        <f t="shared" si="9"/>
        <v>2827.0492952484619</v>
      </c>
      <c r="G110" s="147">
        <f t="shared" si="7"/>
        <v>63111.456517882812</v>
      </c>
    </row>
    <row r="111" spans="1:7" x14ac:dyDescent="0.25">
      <c r="A111" s="145">
        <f t="shared" si="10"/>
        <v>47543</v>
      </c>
      <c r="B111" s="146">
        <v>98</v>
      </c>
      <c r="C111" s="147">
        <f t="shared" si="6"/>
        <v>63111.456517882812</v>
      </c>
      <c r="D111" s="148">
        <f t="shared" si="11"/>
        <v>157.77860000000001</v>
      </c>
      <c r="E111" s="148">
        <f t="shared" si="8"/>
        <v>2669.2706304865833</v>
      </c>
      <c r="F111" s="148">
        <f t="shared" si="9"/>
        <v>2827.0492304865834</v>
      </c>
      <c r="G111" s="147">
        <f t="shared" si="7"/>
        <v>60442.185887396226</v>
      </c>
    </row>
    <row r="112" spans="1:7" x14ac:dyDescent="0.25">
      <c r="A112" s="145">
        <f t="shared" si="10"/>
        <v>47574</v>
      </c>
      <c r="B112" s="146">
        <v>99</v>
      </c>
      <c r="C112" s="147">
        <f t="shared" si="6"/>
        <v>60442.185887396226</v>
      </c>
      <c r="D112" s="148">
        <f t="shared" si="11"/>
        <v>151.10550000000001</v>
      </c>
      <c r="E112" s="148">
        <f t="shared" si="8"/>
        <v>2675.9438070627994</v>
      </c>
      <c r="F112" s="148">
        <f t="shared" si="9"/>
        <v>2827.0493070627995</v>
      </c>
      <c r="G112" s="147">
        <f t="shared" si="7"/>
        <v>57766.242080333424</v>
      </c>
    </row>
    <row r="113" spans="1:7" x14ac:dyDescent="0.25">
      <c r="A113" s="145">
        <f t="shared" si="10"/>
        <v>47604</v>
      </c>
      <c r="B113" s="146">
        <v>100</v>
      </c>
      <c r="C113" s="147">
        <f t="shared" si="6"/>
        <v>57766.242080333424</v>
      </c>
      <c r="D113" s="148">
        <f t="shared" si="11"/>
        <v>144.41560000000001</v>
      </c>
      <c r="E113" s="148">
        <f t="shared" si="8"/>
        <v>2682.6336665804561</v>
      </c>
      <c r="F113" s="148">
        <f t="shared" si="9"/>
        <v>2827.0492665804559</v>
      </c>
      <c r="G113" s="147">
        <f t="shared" si="7"/>
        <v>55083.608413752969</v>
      </c>
    </row>
    <row r="114" spans="1:7" x14ac:dyDescent="0.25">
      <c r="A114" s="145">
        <f t="shared" si="10"/>
        <v>47635</v>
      </c>
      <c r="B114" s="146">
        <v>101</v>
      </c>
      <c r="C114" s="147">
        <f t="shared" si="6"/>
        <v>55083.608413752969</v>
      </c>
      <c r="D114" s="148">
        <f t="shared" si="11"/>
        <v>137.709</v>
      </c>
      <c r="E114" s="148">
        <f t="shared" si="8"/>
        <v>2689.3402507469077</v>
      </c>
      <c r="F114" s="148">
        <f t="shared" si="9"/>
        <v>2827.0492507469075</v>
      </c>
      <c r="G114" s="147">
        <f t="shared" si="7"/>
        <v>52394.268163006062</v>
      </c>
    </row>
    <row r="115" spans="1:7" x14ac:dyDescent="0.25">
      <c r="A115" s="145">
        <f t="shared" si="10"/>
        <v>47665</v>
      </c>
      <c r="B115" s="146">
        <v>102</v>
      </c>
      <c r="C115" s="147">
        <f t="shared" si="6"/>
        <v>52394.268163006062</v>
      </c>
      <c r="D115" s="148">
        <f t="shared" si="11"/>
        <v>130.98570000000001</v>
      </c>
      <c r="E115" s="148">
        <f t="shared" si="8"/>
        <v>2696.0636013737744</v>
      </c>
      <c r="F115" s="148">
        <f t="shared" si="9"/>
        <v>2827.0493013737746</v>
      </c>
      <c r="G115" s="147">
        <f t="shared" si="7"/>
        <v>49698.204561632287</v>
      </c>
    </row>
    <row r="116" spans="1:7" x14ac:dyDescent="0.25">
      <c r="A116" s="145">
        <f t="shared" si="10"/>
        <v>47696</v>
      </c>
      <c r="B116" s="146">
        <v>103</v>
      </c>
      <c r="C116" s="147">
        <f t="shared" si="6"/>
        <v>49698.204561632287</v>
      </c>
      <c r="D116" s="148">
        <f t="shared" si="11"/>
        <v>124.24550000000001</v>
      </c>
      <c r="E116" s="148">
        <f t="shared" si="8"/>
        <v>2702.8037603772095</v>
      </c>
      <c r="F116" s="148">
        <f t="shared" si="9"/>
        <v>2827.0492603772095</v>
      </c>
      <c r="G116" s="147">
        <f t="shared" si="7"/>
        <v>46995.400801255077</v>
      </c>
    </row>
    <row r="117" spans="1:7" x14ac:dyDescent="0.25">
      <c r="A117" s="145">
        <f t="shared" si="10"/>
        <v>47727</v>
      </c>
      <c r="B117" s="146">
        <v>104</v>
      </c>
      <c r="C117" s="147">
        <f t="shared" si="6"/>
        <v>46995.400801255077</v>
      </c>
      <c r="D117" s="148">
        <f t="shared" si="11"/>
        <v>117.4885</v>
      </c>
      <c r="E117" s="148">
        <f t="shared" si="8"/>
        <v>2709.5607697781525</v>
      </c>
      <c r="F117" s="148">
        <f t="shared" si="9"/>
        <v>2827.0492697781524</v>
      </c>
      <c r="G117" s="147">
        <f t="shared" si="7"/>
        <v>44285.840031476924</v>
      </c>
    </row>
    <row r="118" spans="1:7" x14ac:dyDescent="0.25">
      <c r="A118" s="145">
        <f t="shared" si="10"/>
        <v>47757</v>
      </c>
      <c r="B118" s="146">
        <v>105</v>
      </c>
      <c r="C118" s="147">
        <f t="shared" si="6"/>
        <v>44285.840031476924</v>
      </c>
      <c r="D118" s="148">
        <f t="shared" si="11"/>
        <v>110.7146</v>
      </c>
      <c r="E118" s="148">
        <f t="shared" si="8"/>
        <v>2716.3346717025979</v>
      </c>
      <c r="F118" s="148">
        <f t="shared" si="9"/>
        <v>2827.0492717025977</v>
      </c>
      <c r="G118" s="147">
        <f t="shared" si="7"/>
        <v>41569.505359774324</v>
      </c>
    </row>
    <row r="119" spans="1:7" x14ac:dyDescent="0.25">
      <c r="A119" s="145">
        <f t="shared" si="10"/>
        <v>47788</v>
      </c>
      <c r="B119" s="146">
        <v>106</v>
      </c>
      <c r="C119" s="147">
        <f t="shared" si="6"/>
        <v>41569.505359774324</v>
      </c>
      <c r="D119" s="148">
        <f t="shared" si="11"/>
        <v>103.9238</v>
      </c>
      <c r="E119" s="148">
        <f t="shared" si="8"/>
        <v>2723.1255083818542</v>
      </c>
      <c r="F119" s="148">
        <f t="shared" si="9"/>
        <v>2827.0493083818542</v>
      </c>
      <c r="G119" s="147">
        <f t="shared" si="7"/>
        <v>38846.37985139247</v>
      </c>
    </row>
    <row r="120" spans="1:7" x14ac:dyDescent="0.25">
      <c r="A120" s="145">
        <f t="shared" si="10"/>
        <v>47818</v>
      </c>
      <c r="B120" s="146">
        <v>107</v>
      </c>
      <c r="C120" s="147">
        <f t="shared" si="6"/>
        <v>38846.37985139247</v>
      </c>
      <c r="D120" s="148">
        <f t="shared" si="11"/>
        <v>97.115899999999996</v>
      </c>
      <c r="E120" s="148">
        <f t="shared" si="8"/>
        <v>2729.9333221528091</v>
      </c>
      <c r="F120" s="148">
        <f t="shared" si="9"/>
        <v>2827.0492221528089</v>
      </c>
      <c r="G120" s="147">
        <f t="shared" si="7"/>
        <v>36116.446529239664</v>
      </c>
    </row>
    <row r="121" spans="1:7" x14ac:dyDescent="0.25">
      <c r="A121" s="145">
        <f t="shared" si="10"/>
        <v>47849</v>
      </c>
      <c r="B121" s="146">
        <v>108</v>
      </c>
      <c r="C121" s="147">
        <f t="shared" si="6"/>
        <v>36116.446529239664</v>
      </c>
      <c r="D121" s="148">
        <f t="shared" si="11"/>
        <v>90.2911</v>
      </c>
      <c r="E121" s="148">
        <f t="shared" si="8"/>
        <v>2736.7581554581911</v>
      </c>
      <c r="F121" s="148">
        <f t="shared" si="9"/>
        <v>2827.0492554581911</v>
      </c>
      <c r="G121" s="147">
        <f t="shared" si="7"/>
        <v>33379.688373781471</v>
      </c>
    </row>
    <row r="122" spans="1:7" x14ac:dyDescent="0.25">
      <c r="A122" s="145">
        <f t="shared" si="10"/>
        <v>47880</v>
      </c>
      <c r="B122" s="146">
        <v>109</v>
      </c>
      <c r="C122" s="147">
        <f t="shared" si="6"/>
        <v>33379.688373781471</v>
      </c>
      <c r="D122" s="148">
        <f t="shared" si="11"/>
        <v>83.449200000000005</v>
      </c>
      <c r="E122" s="148">
        <f t="shared" si="8"/>
        <v>2743.6000508468364</v>
      </c>
      <c r="F122" s="148">
        <f t="shared" si="9"/>
        <v>2827.0492508468365</v>
      </c>
      <c r="G122" s="147">
        <f t="shared" si="7"/>
        <v>30636.088322934636</v>
      </c>
    </row>
    <row r="123" spans="1:7" x14ac:dyDescent="0.25">
      <c r="A123" s="145">
        <f t="shared" si="10"/>
        <v>47908</v>
      </c>
      <c r="B123" s="146">
        <v>110</v>
      </c>
      <c r="C123" s="147">
        <f t="shared" si="6"/>
        <v>30636.088322934636</v>
      </c>
      <c r="D123" s="148">
        <f t="shared" si="11"/>
        <v>76.590199999999996</v>
      </c>
      <c r="E123" s="148">
        <f t="shared" si="8"/>
        <v>2750.4590509739537</v>
      </c>
      <c r="F123" s="148">
        <f t="shared" si="9"/>
        <v>2827.0492509739538</v>
      </c>
      <c r="G123" s="147">
        <f t="shared" si="7"/>
        <v>27885.629271960683</v>
      </c>
    </row>
    <row r="124" spans="1:7" x14ac:dyDescent="0.25">
      <c r="A124" s="145">
        <f t="shared" si="10"/>
        <v>47939</v>
      </c>
      <c r="B124" s="146">
        <v>111</v>
      </c>
      <c r="C124" s="147">
        <f t="shared" si="6"/>
        <v>27885.629271960683</v>
      </c>
      <c r="D124" s="148">
        <f t="shared" si="11"/>
        <v>69.714100000000002</v>
      </c>
      <c r="E124" s="148">
        <f t="shared" si="8"/>
        <v>2757.3351986013881</v>
      </c>
      <c r="F124" s="148">
        <f t="shared" si="9"/>
        <v>2827.0492986013883</v>
      </c>
      <c r="G124" s="147">
        <f t="shared" si="7"/>
        <v>25128.294073359295</v>
      </c>
    </row>
    <row r="125" spans="1:7" x14ac:dyDescent="0.25">
      <c r="A125" s="145">
        <f t="shared" si="10"/>
        <v>47969</v>
      </c>
      <c r="B125" s="146">
        <v>112</v>
      </c>
      <c r="C125" s="147">
        <f t="shared" si="6"/>
        <v>25128.294073359295</v>
      </c>
      <c r="D125" s="148">
        <f t="shared" si="11"/>
        <v>62.820700000000002</v>
      </c>
      <c r="E125" s="148">
        <f t="shared" si="8"/>
        <v>2764.2285365978919</v>
      </c>
      <c r="F125" s="148">
        <f t="shared" si="9"/>
        <v>2827.0492365978921</v>
      </c>
      <c r="G125" s="147">
        <f t="shared" si="7"/>
        <v>22364.065536761402</v>
      </c>
    </row>
    <row r="126" spans="1:7" x14ac:dyDescent="0.25">
      <c r="A126" s="145">
        <f t="shared" si="10"/>
        <v>48000</v>
      </c>
      <c r="B126" s="146">
        <v>113</v>
      </c>
      <c r="C126" s="147">
        <f t="shared" si="6"/>
        <v>22364.065536761402</v>
      </c>
      <c r="D126" s="148">
        <f t="shared" si="11"/>
        <v>55.910200000000003</v>
      </c>
      <c r="E126" s="148">
        <f t="shared" si="8"/>
        <v>2771.1391079393866</v>
      </c>
      <c r="F126" s="148">
        <f t="shared" si="9"/>
        <v>2827.0493079393864</v>
      </c>
      <c r="G126" s="147">
        <f t="shared" si="7"/>
        <v>19592.926428822015</v>
      </c>
    </row>
    <row r="127" spans="1:7" x14ac:dyDescent="0.25">
      <c r="A127" s="145">
        <f t="shared" si="10"/>
        <v>48030</v>
      </c>
      <c r="B127" s="146">
        <v>114</v>
      </c>
      <c r="C127" s="147">
        <f t="shared" si="6"/>
        <v>19592.926428822015</v>
      </c>
      <c r="D127" s="148">
        <f t="shared" si="11"/>
        <v>48.982300000000002</v>
      </c>
      <c r="E127" s="148">
        <f t="shared" si="8"/>
        <v>2778.0669557092351</v>
      </c>
      <c r="F127" s="148">
        <f t="shared" si="9"/>
        <v>2827.0492557092352</v>
      </c>
      <c r="G127" s="147">
        <f t="shared" si="7"/>
        <v>16814.859473112781</v>
      </c>
    </row>
    <row r="128" spans="1:7" x14ac:dyDescent="0.25">
      <c r="A128" s="145">
        <f t="shared" si="10"/>
        <v>48061</v>
      </c>
      <c r="B128" s="146">
        <v>115</v>
      </c>
      <c r="C128" s="147">
        <f t="shared" si="6"/>
        <v>16814.859473112781</v>
      </c>
      <c r="D128" s="148">
        <f t="shared" si="11"/>
        <v>42.037100000000002</v>
      </c>
      <c r="E128" s="148">
        <f t="shared" si="8"/>
        <v>2785.0121230985087</v>
      </c>
      <c r="F128" s="148">
        <f t="shared" si="9"/>
        <v>2827.0492230985087</v>
      </c>
      <c r="G128" s="147">
        <f t="shared" si="7"/>
        <v>14029.847350014272</v>
      </c>
    </row>
    <row r="129" spans="1:7" x14ac:dyDescent="0.25">
      <c r="A129" s="145">
        <f t="shared" si="10"/>
        <v>48092</v>
      </c>
      <c r="B129" s="146">
        <v>116</v>
      </c>
      <c r="C129" s="147">
        <f t="shared" si="6"/>
        <v>14029.847350014272</v>
      </c>
      <c r="D129" s="148">
        <f t="shared" si="11"/>
        <v>35.074599999999997</v>
      </c>
      <c r="E129" s="148">
        <f t="shared" si="8"/>
        <v>2791.9746534062542</v>
      </c>
      <c r="F129" s="148">
        <f t="shared" si="9"/>
        <v>2827.0492534062541</v>
      </c>
      <c r="G129" s="147">
        <f t="shared" si="7"/>
        <v>11237.872696608018</v>
      </c>
    </row>
    <row r="130" spans="1:7" x14ac:dyDescent="0.25">
      <c r="A130" s="145">
        <f t="shared" si="10"/>
        <v>48122</v>
      </c>
      <c r="B130" s="146">
        <v>117</v>
      </c>
      <c r="C130" s="147">
        <f t="shared" si="6"/>
        <v>11237.872696608018</v>
      </c>
      <c r="D130" s="148">
        <f t="shared" si="11"/>
        <v>28.0947</v>
      </c>
      <c r="E130" s="148">
        <f t="shared" si="8"/>
        <v>2798.9545900397702</v>
      </c>
      <c r="F130" s="148">
        <f t="shared" si="9"/>
        <v>2827.0492900397703</v>
      </c>
      <c r="G130" s="147">
        <f t="shared" si="7"/>
        <v>8438.9181065682478</v>
      </c>
    </row>
    <row r="131" spans="1:7" x14ac:dyDescent="0.25">
      <c r="A131" s="145">
        <f t="shared" si="10"/>
        <v>48153</v>
      </c>
      <c r="B131" s="146">
        <v>118</v>
      </c>
      <c r="C131" s="147">
        <f t="shared" si="6"/>
        <v>8438.9181065682478</v>
      </c>
      <c r="D131" s="148">
        <f t="shared" si="11"/>
        <v>21.097300000000001</v>
      </c>
      <c r="E131" s="148">
        <f t="shared" si="8"/>
        <v>2805.9519765148698</v>
      </c>
      <c r="F131" s="148">
        <f t="shared" si="9"/>
        <v>2827.0492765148697</v>
      </c>
      <c r="G131" s="147">
        <f t="shared" si="7"/>
        <v>5632.966130053378</v>
      </c>
    </row>
    <row r="132" spans="1:7" x14ac:dyDescent="0.25">
      <c r="A132" s="145">
        <f t="shared" si="10"/>
        <v>48183</v>
      </c>
      <c r="B132" s="146">
        <v>119</v>
      </c>
      <c r="C132" s="147">
        <f t="shared" si="6"/>
        <v>5632.966130053378</v>
      </c>
      <c r="D132" s="148">
        <f t="shared" si="11"/>
        <v>14.0824</v>
      </c>
      <c r="E132" s="148">
        <f t="shared" si="8"/>
        <v>2812.9668564561571</v>
      </c>
      <c r="F132" s="148">
        <f t="shared" si="9"/>
        <v>2827.0492564561569</v>
      </c>
      <c r="G132" s="147">
        <f t="shared" si="7"/>
        <v>2819.999273597221</v>
      </c>
    </row>
    <row r="133" spans="1:7" x14ac:dyDescent="0.25">
      <c r="A133" s="145">
        <f>EDATE(A132,1)</f>
        <v>48214</v>
      </c>
      <c r="B133" s="146">
        <v>120</v>
      </c>
      <c r="C133" s="147">
        <f t="shared" si="6"/>
        <v>2819.999273597221</v>
      </c>
      <c r="D133" s="148">
        <f t="shared" si="11"/>
        <v>7.05</v>
      </c>
      <c r="E133" s="148">
        <f t="shared" si="8"/>
        <v>2819.9992735972974</v>
      </c>
      <c r="F133" s="148">
        <f t="shared" si="9"/>
        <v>2827.0492735972975</v>
      </c>
      <c r="G133" s="147">
        <f t="shared" si="7"/>
        <v>-7.6397554948925972E-11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A8A2A-35A3-40CB-B566-A2568CD3171B}">
  <sheetPr codeName="Sheet17"/>
  <dimension ref="A1:M135"/>
  <sheetViews>
    <sheetView workbookViewId="0">
      <selection activeCell="E8" sqref="E8"/>
    </sheetView>
  </sheetViews>
  <sheetFormatPr defaultColWidth="9.140625" defaultRowHeight="15" x14ac:dyDescent="0.25"/>
  <cols>
    <col min="1" max="1" width="9.140625" style="101"/>
    <col min="2" max="2" width="7.85546875" style="101" customWidth="1"/>
    <col min="3" max="3" width="14.7109375" style="101" customWidth="1"/>
    <col min="4" max="4" width="14.28515625" style="101" customWidth="1"/>
    <col min="5" max="7" width="14.7109375" style="101" customWidth="1"/>
    <col min="8" max="16384" width="9.140625" style="101"/>
  </cols>
  <sheetData>
    <row r="1" spans="1:13" x14ac:dyDescent="0.25">
      <c r="A1" s="267"/>
      <c r="B1" s="267"/>
      <c r="C1" s="267"/>
      <c r="D1" s="267"/>
      <c r="E1" s="267"/>
      <c r="F1" s="267"/>
      <c r="G1" s="268"/>
      <c r="H1" s="269"/>
      <c r="I1" s="269"/>
      <c r="J1" s="269"/>
      <c r="K1" s="269"/>
      <c r="L1" s="269"/>
      <c r="M1" s="269"/>
    </row>
    <row r="2" spans="1:13" x14ac:dyDescent="0.25">
      <c r="A2" s="267"/>
      <c r="B2" s="267"/>
      <c r="C2" s="267"/>
      <c r="D2" s="267"/>
      <c r="E2" s="267"/>
      <c r="F2" s="270"/>
      <c r="G2" s="271"/>
      <c r="H2" s="269"/>
      <c r="I2" s="269"/>
      <c r="J2" s="269"/>
      <c r="K2" s="269"/>
      <c r="L2" s="269"/>
      <c r="M2" s="269"/>
    </row>
    <row r="3" spans="1:13" x14ac:dyDescent="0.25">
      <c r="A3" s="267"/>
      <c r="B3" s="267"/>
      <c r="C3" s="267"/>
      <c r="D3" s="267"/>
      <c r="E3" s="267"/>
      <c r="F3" s="270"/>
      <c r="G3" s="271"/>
      <c r="H3" s="269"/>
      <c r="I3" s="269"/>
      <c r="J3" s="269"/>
      <c r="K3" s="269"/>
      <c r="L3" s="269"/>
      <c r="M3" s="269"/>
    </row>
    <row r="4" spans="1:13" ht="21" x14ac:dyDescent="0.35">
      <c r="A4" s="267"/>
      <c r="B4" s="272" t="s">
        <v>83</v>
      </c>
      <c r="C4" s="267"/>
      <c r="D4" s="267"/>
      <c r="E4" s="273"/>
      <c r="F4" s="274"/>
      <c r="G4" s="272"/>
      <c r="H4" s="269"/>
      <c r="I4" s="269"/>
      <c r="J4" s="269"/>
      <c r="K4" s="321"/>
      <c r="L4" s="304"/>
      <c r="M4" s="269"/>
    </row>
    <row r="5" spans="1:13" x14ac:dyDescent="0.25">
      <c r="A5" s="267"/>
      <c r="B5" s="267"/>
      <c r="C5" s="267"/>
      <c r="D5" s="267"/>
      <c r="E5" s="267"/>
      <c r="F5" s="274"/>
      <c r="G5" s="267"/>
      <c r="H5" s="269"/>
      <c r="I5" s="269"/>
      <c r="J5" s="269"/>
      <c r="K5" s="322"/>
      <c r="L5" s="304"/>
      <c r="M5" s="269"/>
    </row>
    <row r="6" spans="1:13" x14ac:dyDescent="0.25">
      <c r="A6" s="267"/>
      <c r="B6" s="276" t="s">
        <v>63</v>
      </c>
      <c r="C6" s="277"/>
      <c r="D6" s="278"/>
      <c r="E6" s="323">
        <v>43831</v>
      </c>
      <c r="F6" s="280"/>
      <c r="G6" s="267"/>
      <c r="H6" s="269"/>
      <c r="I6" s="269"/>
      <c r="J6" s="269"/>
      <c r="K6" s="123"/>
      <c r="L6" s="123"/>
      <c r="M6" s="269"/>
    </row>
    <row r="7" spans="1:13" x14ac:dyDescent="0.25">
      <c r="A7" s="267"/>
      <c r="B7" s="281" t="s">
        <v>65</v>
      </c>
      <c r="C7" s="282"/>
      <c r="D7" s="269"/>
      <c r="E7" s="285">
        <v>60</v>
      </c>
      <c r="F7" s="284" t="s">
        <v>66</v>
      </c>
      <c r="G7" s="267"/>
      <c r="H7" s="269"/>
      <c r="I7" s="269"/>
      <c r="J7" s="269"/>
      <c r="K7" s="324"/>
      <c r="L7" s="324"/>
      <c r="M7" s="269"/>
    </row>
    <row r="8" spans="1:13" x14ac:dyDescent="0.25">
      <c r="A8" s="267"/>
      <c r="B8" s="281" t="s">
        <v>84</v>
      </c>
      <c r="C8" s="282"/>
      <c r="D8" s="325">
        <v>43830</v>
      </c>
      <c r="E8" s="286">
        <v>8399.42</v>
      </c>
      <c r="F8" s="284" t="s">
        <v>69</v>
      </c>
      <c r="G8" s="267"/>
      <c r="H8" s="269"/>
      <c r="I8" s="269"/>
      <c r="J8" s="269"/>
      <c r="K8" s="324"/>
      <c r="L8" s="324"/>
      <c r="M8" s="269"/>
    </row>
    <row r="9" spans="1:13" x14ac:dyDescent="0.25">
      <c r="A9" s="267"/>
      <c r="B9" s="281" t="s">
        <v>85</v>
      </c>
      <c r="C9" s="282"/>
      <c r="D9" s="325">
        <v>45657</v>
      </c>
      <c r="E9" s="290">
        <v>0</v>
      </c>
      <c r="F9" s="284" t="s">
        <v>69</v>
      </c>
      <c r="G9" s="326"/>
      <c r="H9" s="269"/>
      <c r="I9" s="269"/>
      <c r="J9" s="269"/>
      <c r="K9" s="324"/>
      <c r="L9" s="324"/>
      <c r="M9" s="269"/>
    </row>
    <row r="10" spans="1:13" x14ac:dyDescent="0.25">
      <c r="A10" s="267"/>
      <c r="B10" s="281" t="s">
        <v>72</v>
      </c>
      <c r="C10" s="282"/>
      <c r="D10" s="269"/>
      <c r="E10" s="289">
        <v>1</v>
      </c>
      <c r="F10" s="284"/>
      <c r="G10" s="267"/>
      <c r="H10" s="269"/>
      <c r="I10" s="269"/>
      <c r="J10" s="269"/>
      <c r="K10" s="134"/>
      <c r="L10" s="134"/>
      <c r="M10" s="269"/>
    </row>
    <row r="11" spans="1:13" x14ac:dyDescent="0.25">
      <c r="A11" s="267"/>
      <c r="B11" s="291" t="s">
        <v>86</v>
      </c>
      <c r="C11" s="292"/>
      <c r="D11" s="293"/>
      <c r="E11" s="294">
        <v>3.9E-2</v>
      </c>
      <c r="F11" s="295"/>
      <c r="G11" s="296"/>
      <c r="H11" s="269"/>
      <c r="I11" s="269"/>
      <c r="J11" s="269"/>
      <c r="K11" s="324"/>
      <c r="L11" s="324"/>
      <c r="M11" s="134"/>
    </row>
    <row r="12" spans="1:13" x14ac:dyDescent="0.25">
      <c r="A12" s="267"/>
      <c r="B12" s="285"/>
      <c r="C12" s="282"/>
      <c r="D12" s="269"/>
      <c r="E12" s="297"/>
      <c r="F12" s="285"/>
      <c r="G12" s="296"/>
      <c r="H12" s="269"/>
      <c r="I12" s="269"/>
      <c r="J12" s="269"/>
      <c r="K12" s="324"/>
      <c r="L12" s="324"/>
      <c r="M12" s="134"/>
    </row>
    <row r="13" spans="1:13" x14ac:dyDescent="0.25">
      <c r="A13" s="269"/>
      <c r="B13" s="269"/>
      <c r="C13" s="269"/>
      <c r="D13" s="269"/>
      <c r="E13" s="269"/>
      <c r="F13" s="269"/>
      <c r="G13" s="269"/>
      <c r="H13" s="269"/>
      <c r="I13" s="269"/>
      <c r="J13" s="269"/>
      <c r="K13" s="324"/>
      <c r="L13" s="324"/>
      <c r="M13" s="134"/>
    </row>
    <row r="14" spans="1:13" ht="15.75" thickBot="1" x14ac:dyDescent="0.3">
      <c r="A14" s="298" t="s">
        <v>76</v>
      </c>
      <c r="B14" s="298" t="s">
        <v>77</v>
      </c>
      <c r="C14" s="298" t="s">
        <v>78</v>
      </c>
      <c r="D14" s="298" t="s">
        <v>79</v>
      </c>
      <c r="E14" s="298" t="s">
        <v>80</v>
      </c>
      <c r="F14" s="298" t="s">
        <v>81</v>
      </c>
      <c r="G14" s="298" t="s">
        <v>82</v>
      </c>
      <c r="H14" s="269"/>
      <c r="I14" s="269"/>
      <c r="J14" s="269"/>
      <c r="K14" s="324"/>
      <c r="L14" s="324"/>
      <c r="M14" s="134"/>
    </row>
    <row r="15" spans="1:13" x14ac:dyDescent="0.25">
      <c r="A15" s="300">
        <v>43831</v>
      </c>
      <c r="B15" s="301">
        <v>1</v>
      </c>
      <c r="C15" s="302">
        <v>8399.42</v>
      </c>
      <c r="D15" s="303">
        <v>27.298114999999999</v>
      </c>
      <c r="E15" s="303">
        <v>127.01123267970431</v>
      </c>
      <c r="F15" s="303">
        <v>154.3093476797043</v>
      </c>
      <c r="G15" s="303">
        <v>8272.4087673202957</v>
      </c>
      <c r="H15" s="269"/>
      <c r="I15" s="269"/>
      <c r="J15" s="269"/>
      <c r="K15" s="324"/>
      <c r="L15" s="324"/>
      <c r="M15" s="134"/>
    </row>
    <row r="16" spans="1:13" x14ac:dyDescent="0.25">
      <c r="A16" s="300">
        <v>43862</v>
      </c>
      <c r="B16" s="301">
        <v>2</v>
      </c>
      <c r="C16" s="302">
        <v>8272.4087673202957</v>
      </c>
      <c r="D16" s="303">
        <v>26.885328493790961</v>
      </c>
      <c r="E16" s="303">
        <v>127.42401918591335</v>
      </c>
      <c r="F16" s="303">
        <v>154.3093476797043</v>
      </c>
      <c r="G16" s="303">
        <v>8144.9847481343822</v>
      </c>
      <c r="H16" s="269"/>
      <c r="I16" s="269"/>
      <c r="J16" s="269"/>
      <c r="K16" s="324"/>
      <c r="L16" s="324"/>
      <c r="M16" s="134"/>
    </row>
    <row r="17" spans="1:13" x14ac:dyDescent="0.25">
      <c r="A17" s="300">
        <v>43891</v>
      </c>
      <c r="B17" s="301">
        <v>3</v>
      </c>
      <c r="C17" s="302">
        <v>8144.9847481343822</v>
      </c>
      <c r="D17" s="303">
        <v>26.471200431436738</v>
      </c>
      <c r="E17" s="303">
        <v>127.83814724826756</v>
      </c>
      <c r="F17" s="303">
        <v>154.3093476797043</v>
      </c>
      <c r="G17" s="303">
        <v>8017.1466008861144</v>
      </c>
      <c r="H17" s="269"/>
      <c r="I17" s="269"/>
      <c r="J17" s="269"/>
      <c r="K17" s="324"/>
      <c r="L17" s="324"/>
      <c r="M17" s="134"/>
    </row>
    <row r="18" spans="1:13" x14ac:dyDescent="0.25">
      <c r="A18" s="300">
        <v>43922</v>
      </c>
      <c r="B18" s="301">
        <v>4</v>
      </c>
      <c r="C18" s="302">
        <v>8017.1466008861144</v>
      </c>
      <c r="D18" s="303">
        <v>26.055726452879867</v>
      </c>
      <c r="E18" s="303">
        <v>128.25362122682446</v>
      </c>
      <c r="F18" s="303">
        <v>154.3093476797043</v>
      </c>
      <c r="G18" s="303">
        <v>7888.8929796592902</v>
      </c>
      <c r="H18" s="269"/>
      <c r="I18" s="269"/>
      <c r="J18" s="269"/>
      <c r="K18" s="324"/>
      <c r="L18" s="324"/>
      <c r="M18" s="134"/>
    </row>
    <row r="19" spans="1:13" x14ac:dyDescent="0.25">
      <c r="A19" s="300">
        <v>43952</v>
      </c>
      <c r="B19" s="301">
        <v>5</v>
      </c>
      <c r="C19" s="302">
        <v>7888.8929796592902</v>
      </c>
      <c r="D19" s="303">
        <v>25.638902183892693</v>
      </c>
      <c r="E19" s="303">
        <v>128.67044549581161</v>
      </c>
      <c r="F19" s="303">
        <v>154.3093476797043</v>
      </c>
      <c r="G19" s="303">
        <v>7760.2225341634785</v>
      </c>
      <c r="H19" s="269"/>
      <c r="I19" s="269"/>
      <c r="J19" s="269"/>
      <c r="K19" s="324"/>
      <c r="L19" s="324"/>
      <c r="M19" s="134"/>
    </row>
    <row r="20" spans="1:13" x14ac:dyDescent="0.25">
      <c r="A20" s="300">
        <v>43983</v>
      </c>
      <c r="B20" s="301">
        <v>6</v>
      </c>
      <c r="C20" s="302">
        <v>7760.2225341634785</v>
      </c>
      <c r="D20" s="303">
        <v>25.220723236031304</v>
      </c>
      <c r="E20" s="303">
        <v>129.08862444367301</v>
      </c>
      <c r="F20" s="303">
        <v>154.3093476797043</v>
      </c>
      <c r="G20" s="303">
        <v>7631.1339097198052</v>
      </c>
      <c r="H20" s="269"/>
      <c r="I20" s="269"/>
      <c r="J20" s="269"/>
      <c r="K20" s="324"/>
      <c r="L20" s="324"/>
      <c r="M20" s="134"/>
    </row>
    <row r="21" spans="1:13" x14ac:dyDescent="0.25">
      <c r="A21" s="300">
        <v>44013</v>
      </c>
      <c r="B21" s="301">
        <v>7</v>
      </c>
      <c r="C21" s="302">
        <v>7631.1339097198052</v>
      </c>
      <c r="D21" s="303">
        <v>24.801185206589366</v>
      </c>
      <c r="E21" s="303">
        <v>129.50816247311494</v>
      </c>
      <c r="F21" s="303">
        <v>154.3093476797043</v>
      </c>
      <c r="G21" s="303">
        <v>7501.6257472466905</v>
      </c>
      <c r="H21" s="269"/>
      <c r="I21" s="269"/>
      <c r="J21" s="269"/>
      <c r="K21" s="324"/>
      <c r="L21" s="324"/>
      <c r="M21" s="134"/>
    </row>
    <row r="22" spans="1:13" x14ac:dyDescent="0.25">
      <c r="A22" s="300">
        <v>44044</v>
      </c>
      <c r="B22" s="301">
        <v>8</v>
      </c>
      <c r="C22" s="302">
        <v>7501.6257472466905</v>
      </c>
      <c r="D22" s="303">
        <v>24.380283678551745</v>
      </c>
      <c r="E22" s="303">
        <v>129.92906400115257</v>
      </c>
      <c r="F22" s="303">
        <v>154.3093476797043</v>
      </c>
      <c r="G22" s="303">
        <v>7371.6966832455382</v>
      </c>
      <c r="H22" s="269"/>
      <c r="I22" s="269"/>
      <c r="J22" s="269"/>
      <c r="K22" s="324"/>
      <c r="L22" s="324"/>
      <c r="M22" s="134"/>
    </row>
    <row r="23" spans="1:13" x14ac:dyDescent="0.25">
      <c r="A23" s="300">
        <v>44075</v>
      </c>
      <c r="B23" s="301">
        <v>9</v>
      </c>
      <c r="C23" s="302">
        <v>7371.6966832455382</v>
      </c>
      <c r="D23" s="303">
        <v>23.958014220547998</v>
      </c>
      <c r="E23" s="303">
        <v>130.35133345915631</v>
      </c>
      <c r="F23" s="303">
        <v>154.3093476797043</v>
      </c>
      <c r="G23" s="303">
        <v>7241.345349786382</v>
      </c>
      <c r="H23" s="269"/>
      <c r="I23" s="269"/>
      <c r="J23" s="269"/>
      <c r="K23" s="324"/>
      <c r="L23" s="324"/>
      <c r="M23" s="134"/>
    </row>
    <row r="24" spans="1:13" x14ac:dyDescent="0.25">
      <c r="A24" s="300">
        <v>44105</v>
      </c>
      <c r="B24" s="301">
        <v>10</v>
      </c>
      <c r="C24" s="302">
        <v>7241.345349786382</v>
      </c>
      <c r="D24" s="303">
        <v>23.534372386805739</v>
      </c>
      <c r="E24" s="303">
        <v>130.77497529289857</v>
      </c>
      <c r="F24" s="303">
        <v>154.3093476797043</v>
      </c>
      <c r="G24" s="303">
        <v>7110.5703744934835</v>
      </c>
      <c r="H24" s="269"/>
      <c r="I24" s="269"/>
      <c r="J24" s="269"/>
      <c r="K24" s="324"/>
      <c r="L24" s="324"/>
      <c r="M24" s="134"/>
    </row>
    <row r="25" spans="1:13" x14ac:dyDescent="0.25">
      <c r="A25" s="300">
        <v>44136</v>
      </c>
      <c r="B25" s="301">
        <v>11</v>
      </c>
      <c r="C25" s="302">
        <v>7110.5703744934835</v>
      </c>
      <c r="D25" s="303">
        <v>23.109353717103819</v>
      </c>
      <c r="E25" s="303">
        <v>131.19999396260047</v>
      </c>
      <c r="F25" s="303">
        <v>154.3093476797043</v>
      </c>
      <c r="G25" s="303">
        <v>6979.3703805308833</v>
      </c>
      <c r="H25" s="269"/>
      <c r="I25" s="269"/>
      <c r="J25" s="269"/>
      <c r="K25" s="269"/>
      <c r="L25" s="269"/>
      <c r="M25" s="269"/>
    </row>
    <row r="26" spans="1:13" x14ac:dyDescent="0.25">
      <c r="A26" s="300">
        <v>44166</v>
      </c>
      <c r="B26" s="301">
        <v>12</v>
      </c>
      <c r="C26" s="302">
        <v>6979.3703805308833</v>
      </c>
      <c r="D26" s="303">
        <v>22.682953736725366</v>
      </c>
      <c r="E26" s="303">
        <v>131.62639394297895</v>
      </c>
      <c r="F26" s="303">
        <v>154.3093476797043</v>
      </c>
      <c r="G26" s="303">
        <v>6847.7439865879041</v>
      </c>
      <c r="H26" s="269"/>
      <c r="I26" s="269"/>
      <c r="J26" s="269"/>
      <c r="K26" s="269"/>
      <c r="L26" s="269"/>
      <c r="M26" s="269"/>
    </row>
    <row r="27" spans="1:13" x14ac:dyDescent="0.25">
      <c r="A27" s="300">
        <v>44197</v>
      </c>
      <c r="B27" s="301">
        <v>13</v>
      </c>
      <c r="C27" s="302">
        <v>6847.7439865879041</v>
      </c>
      <c r="D27" s="303">
        <v>22.255167956410684</v>
      </c>
      <c r="E27" s="303">
        <v>132.0541797232936</v>
      </c>
      <c r="F27" s="303">
        <v>154.3093476797043</v>
      </c>
      <c r="G27" s="303">
        <v>6715.6898068646105</v>
      </c>
      <c r="H27" s="269"/>
      <c r="I27" s="269"/>
      <c r="J27" s="269"/>
      <c r="K27" s="269"/>
      <c r="L27" s="269"/>
      <c r="M27" s="269"/>
    </row>
    <row r="28" spans="1:13" x14ac:dyDescent="0.25">
      <c r="A28" s="300">
        <v>44228</v>
      </c>
      <c r="B28" s="301">
        <v>14</v>
      </c>
      <c r="C28" s="302">
        <v>6715.6898068646105</v>
      </c>
      <c r="D28" s="303">
        <v>21.825991872309981</v>
      </c>
      <c r="E28" s="303">
        <v>132.48335580739433</v>
      </c>
      <c r="F28" s="303">
        <v>154.3093476797043</v>
      </c>
      <c r="G28" s="303">
        <v>6583.2064510572163</v>
      </c>
      <c r="H28" s="269"/>
      <c r="I28" s="269"/>
      <c r="J28" s="269"/>
      <c r="K28" s="269"/>
      <c r="L28" s="269"/>
      <c r="M28" s="269"/>
    </row>
    <row r="29" spans="1:13" x14ac:dyDescent="0.25">
      <c r="A29" s="300">
        <v>44256</v>
      </c>
      <c r="B29" s="301">
        <v>15</v>
      </c>
      <c r="C29" s="302">
        <v>6583.2064510572163</v>
      </c>
      <c r="D29" s="303">
        <v>21.395420965935948</v>
      </c>
      <c r="E29" s="303">
        <v>132.91392671376835</v>
      </c>
      <c r="F29" s="303">
        <v>154.3093476797043</v>
      </c>
      <c r="G29" s="303">
        <v>6450.2925243434483</v>
      </c>
      <c r="H29" s="269"/>
      <c r="I29" s="269"/>
      <c r="J29" s="269"/>
      <c r="K29" s="269"/>
      <c r="L29" s="269"/>
      <c r="M29" s="269"/>
    </row>
    <row r="30" spans="1:13" x14ac:dyDescent="0.25">
      <c r="A30" s="300">
        <v>44287</v>
      </c>
      <c r="B30" s="301">
        <v>16</v>
      </c>
      <c r="C30" s="302">
        <v>6450.2925243434483</v>
      </c>
      <c r="D30" s="303">
        <v>20.963450704116205</v>
      </c>
      <c r="E30" s="303">
        <v>133.34589697558812</v>
      </c>
      <c r="F30" s="303">
        <v>154.3093476797043</v>
      </c>
      <c r="G30" s="303">
        <v>6316.9466273678599</v>
      </c>
      <c r="H30" s="269"/>
      <c r="I30" s="269"/>
      <c r="J30" s="269"/>
      <c r="K30" s="269"/>
      <c r="L30" s="269"/>
      <c r="M30" s="269"/>
    </row>
    <row r="31" spans="1:13" x14ac:dyDescent="0.25">
      <c r="A31" s="300">
        <v>44317</v>
      </c>
      <c r="B31" s="301">
        <v>17</v>
      </c>
      <c r="C31" s="302">
        <v>6316.9466273678599</v>
      </c>
      <c r="D31" s="303">
        <v>20.530076538945544</v>
      </c>
      <c r="E31" s="303">
        <v>133.77927114075877</v>
      </c>
      <c r="F31" s="303">
        <v>154.3093476797043</v>
      </c>
      <c r="G31" s="303">
        <v>6183.1673562271008</v>
      </c>
      <c r="H31" s="269"/>
      <c r="I31" s="269"/>
      <c r="J31" s="269"/>
      <c r="K31" s="269"/>
      <c r="L31" s="269"/>
      <c r="M31" s="269"/>
    </row>
    <row r="32" spans="1:13" x14ac:dyDescent="0.25">
      <c r="A32" s="300">
        <v>44348</v>
      </c>
      <c r="B32" s="301">
        <v>18</v>
      </c>
      <c r="C32" s="302">
        <v>6183.1673562271008</v>
      </c>
      <c r="D32" s="303">
        <v>20.095293907738075</v>
      </c>
      <c r="E32" s="303">
        <v>134.21405377196623</v>
      </c>
      <c r="F32" s="303">
        <v>154.3093476797043</v>
      </c>
      <c r="G32" s="303">
        <v>6048.9533024551347</v>
      </c>
      <c r="H32" s="269"/>
      <c r="I32" s="269"/>
      <c r="J32" s="269"/>
      <c r="K32" s="269"/>
      <c r="L32" s="269"/>
      <c r="M32" s="269"/>
    </row>
    <row r="33" spans="1:7" x14ac:dyDescent="0.25">
      <c r="A33" s="300">
        <v>44378</v>
      </c>
      <c r="B33" s="301">
        <v>19</v>
      </c>
      <c r="C33" s="302">
        <v>6048.9533024551347</v>
      </c>
      <c r="D33" s="303">
        <v>19.659098232979183</v>
      </c>
      <c r="E33" s="303">
        <v>134.65024944672513</v>
      </c>
      <c r="F33" s="303">
        <v>154.3093476797043</v>
      </c>
      <c r="G33" s="303">
        <v>5914.3030530084097</v>
      </c>
    </row>
    <row r="34" spans="1:7" x14ac:dyDescent="0.25">
      <c r="A34" s="300">
        <v>44409</v>
      </c>
      <c r="B34" s="301">
        <v>20</v>
      </c>
      <c r="C34" s="302">
        <v>5914.3030530084097</v>
      </c>
      <c r="D34" s="303">
        <v>19.22148492227733</v>
      </c>
      <c r="E34" s="303">
        <v>135.08786275742699</v>
      </c>
      <c r="F34" s="303">
        <v>154.3093476797043</v>
      </c>
      <c r="G34" s="303">
        <v>5779.2151902509831</v>
      </c>
    </row>
    <row r="35" spans="1:7" x14ac:dyDescent="0.25">
      <c r="A35" s="300">
        <v>44440</v>
      </c>
      <c r="B35" s="301">
        <v>21</v>
      </c>
      <c r="C35" s="302">
        <v>5779.2151902509831</v>
      </c>
      <c r="D35" s="303">
        <v>18.782449368315692</v>
      </c>
      <c r="E35" s="303">
        <v>135.52689831138861</v>
      </c>
      <c r="F35" s="303">
        <v>154.3093476797043</v>
      </c>
      <c r="G35" s="303">
        <v>5643.6882919395948</v>
      </c>
    </row>
    <row r="36" spans="1:7" x14ac:dyDescent="0.25">
      <c r="A36" s="300">
        <v>44470</v>
      </c>
      <c r="B36" s="301">
        <v>22</v>
      </c>
      <c r="C36" s="302">
        <v>5643.6882919395948</v>
      </c>
      <c r="D36" s="303">
        <v>18.34198694880368</v>
      </c>
      <c r="E36" s="303">
        <v>135.96736073090062</v>
      </c>
      <c r="F36" s="303">
        <v>154.3093476797043</v>
      </c>
      <c r="G36" s="303">
        <v>5507.7209312086943</v>
      </c>
    </row>
    <row r="37" spans="1:7" x14ac:dyDescent="0.25">
      <c r="A37" s="300">
        <v>44501</v>
      </c>
      <c r="B37" s="301">
        <v>23</v>
      </c>
      <c r="C37" s="302">
        <v>5507.7209312086943</v>
      </c>
      <c r="D37" s="303">
        <v>17.900093026428248</v>
      </c>
      <c r="E37" s="303">
        <v>136.40925465327607</v>
      </c>
      <c r="F37" s="303">
        <v>154.3093476797043</v>
      </c>
      <c r="G37" s="303">
        <v>5371.3116765554187</v>
      </c>
    </row>
    <row r="38" spans="1:7" x14ac:dyDescent="0.25">
      <c r="A38" s="300">
        <v>44531</v>
      </c>
      <c r="B38" s="301">
        <v>24</v>
      </c>
      <c r="C38" s="302">
        <v>5371.3116765554187</v>
      </c>
      <c r="D38" s="303">
        <v>17.456762948805103</v>
      </c>
      <c r="E38" s="303">
        <v>136.8525847308992</v>
      </c>
      <c r="F38" s="303">
        <v>154.3093476797043</v>
      </c>
      <c r="G38" s="303">
        <v>5234.4590918245194</v>
      </c>
    </row>
    <row r="39" spans="1:7" x14ac:dyDescent="0.25">
      <c r="A39" s="300">
        <v>44562</v>
      </c>
      <c r="B39" s="301">
        <v>25</v>
      </c>
      <c r="C39" s="302">
        <v>5234.4590918245194</v>
      </c>
      <c r="D39" s="303">
        <v>17.011992048429683</v>
      </c>
      <c r="E39" s="303">
        <v>137.2973556312746</v>
      </c>
      <c r="F39" s="303">
        <v>154.3093476797043</v>
      </c>
      <c r="G39" s="303">
        <v>5097.1617361932449</v>
      </c>
    </row>
    <row r="40" spans="1:7" x14ac:dyDescent="0.25">
      <c r="A40" s="309">
        <v>44593</v>
      </c>
      <c r="B40" s="282">
        <v>26</v>
      </c>
      <c r="C40" s="274">
        <v>5097.1617361932449</v>
      </c>
      <c r="D40" s="310">
        <v>16.56577564262804</v>
      </c>
      <c r="E40" s="310">
        <v>137.74357203707626</v>
      </c>
      <c r="F40" s="327">
        <v>154.3093476797043</v>
      </c>
      <c r="G40" s="310">
        <v>4959.418164156169</v>
      </c>
    </row>
    <row r="41" spans="1:7" x14ac:dyDescent="0.25">
      <c r="A41" s="309">
        <v>44621</v>
      </c>
      <c r="B41" s="282">
        <v>27</v>
      </c>
      <c r="C41" s="274">
        <v>4959.418164156169</v>
      </c>
      <c r="D41" s="310">
        <v>16.11810903350754</v>
      </c>
      <c r="E41" s="310">
        <v>138.19123864619678</v>
      </c>
      <c r="F41" s="327">
        <v>154.3093476797043</v>
      </c>
      <c r="G41" s="310">
        <v>4821.2269255099727</v>
      </c>
    </row>
    <row r="42" spans="1:7" x14ac:dyDescent="0.25">
      <c r="A42" s="309">
        <v>44652</v>
      </c>
      <c r="B42" s="282">
        <v>28</v>
      </c>
      <c r="C42" s="274">
        <v>4821.2269255099727</v>
      </c>
      <c r="D42" s="310">
        <v>15.668987507907399</v>
      </c>
      <c r="E42" s="310">
        <v>138.64036017179689</v>
      </c>
      <c r="F42" s="327">
        <v>154.3093476797043</v>
      </c>
      <c r="G42" s="310">
        <v>4682.5865653381761</v>
      </c>
    </row>
    <row r="43" spans="1:7" x14ac:dyDescent="0.25">
      <c r="A43" s="309">
        <v>44682</v>
      </c>
      <c r="B43" s="282">
        <v>29</v>
      </c>
      <c r="C43" s="274">
        <v>4682.5865653381761</v>
      </c>
      <c r="D43" s="310">
        <v>15.218406337349061</v>
      </c>
      <c r="E43" s="310">
        <v>139.09094134235522</v>
      </c>
      <c r="F43" s="327">
        <v>154.3093476797043</v>
      </c>
      <c r="G43" s="310">
        <v>4543.495623995821</v>
      </c>
    </row>
    <row r="44" spans="1:7" x14ac:dyDescent="0.25">
      <c r="A44" s="309">
        <v>44713</v>
      </c>
      <c r="B44" s="282">
        <v>30</v>
      </c>
      <c r="C44" s="274">
        <v>4543.495623995821</v>
      </c>
      <c r="D44" s="310">
        <v>14.766360777986408</v>
      </c>
      <c r="E44" s="310">
        <v>139.54298690171788</v>
      </c>
      <c r="F44" s="327">
        <v>154.3093476797043</v>
      </c>
      <c r="G44" s="310">
        <v>4403.952637094103</v>
      </c>
    </row>
    <row r="45" spans="1:7" x14ac:dyDescent="0.25">
      <c r="A45" s="309">
        <v>44743</v>
      </c>
      <c r="B45" s="282">
        <v>31</v>
      </c>
      <c r="C45" s="274">
        <v>4403.952637094103</v>
      </c>
      <c r="D45" s="310">
        <v>14.312846070555823</v>
      </c>
      <c r="E45" s="310">
        <v>139.99650160914848</v>
      </c>
      <c r="F45" s="327">
        <v>154.3093476797043</v>
      </c>
      <c r="G45" s="310">
        <v>4263.9561354849548</v>
      </c>
    </row>
    <row r="46" spans="1:7" x14ac:dyDescent="0.25">
      <c r="A46" s="309">
        <v>44774</v>
      </c>
      <c r="B46" s="282">
        <v>32</v>
      </c>
      <c r="C46" s="274">
        <v>4263.9561354849548</v>
      </c>
      <c r="D46" s="310">
        <v>13.857857440326091</v>
      </c>
      <c r="E46" s="310">
        <v>140.45149023937822</v>
      </c>
      <c r="F46" s="327">
        <v>154.3093476797043</v>
      </c>
      <c r="G46" s="310">
        <v>4123.5046452455763</v>
      </c>
    </row>
    <row r="47" spans="1:7" x14ac:dyDescent="0.25">
      <c r="A47" s="309">
        <v>44805</v>
      </c>
      <c r="B47" s="282">
        <v>33</v>
      </c>
      <c r="C47" s="274">
        <v>4123.5046452455763</v>
      </c>
      <c r="D47" s="310">
        <v>13.401390097048111</v>
      </c>
      <c r="E47" s="310">
        <v>140.90795758265619</v>
      </c>
      <c r="F47" s="327">
        <v>154.3093476797043</v>
      </c>
      <c r="G47" s="310">
        <v>3982.59668766292</v>
      </c>
    </row>
    <row r="48" spans="1:7" x14ac:dyDescent="0.25">
      <c r="A48" s="309">
        <v>44835</v>
      </c>
      <c r="B48" s="282">
        <v>34</v>
      </c>
      <c r="C48" s="274">
        <v>3982.59668766292</v>
      </c>
      <c r="D48" s="310">
        <v>12.943439234904481</v>
      </c>
      <c r="E48" s="310">
        <v>141.36590844479983</v>
      </c>
      <c r="F48" s="327">
        <v>154.3093476797043</v>
      </c>
      <c r="G48" s="310">
        <v>3841.23077921812</v>
      </c>
    </row>
    <row r="49" spans="1:7" x14ac:dyDescent="0.25">
      <c r="A49" s="309">
        <v>44866</v>
      </c>
      <c r="B49" s="282">
        <v>35</v>
      </c>
      <c r="C49" s="274">
        <v>3841.23077921812</v>
      </c>
      <c r="D49" s="310">
        <v>12.484000032458878</v>
      </c>
      <c r="E49" s="310">
        <v>141.82534764724542</v>
      </c>
      <c r="F49" s="327">
        <v>154.3093476797043</v>
      </c>
      <c r="G49" s="310">
        <v>3699.4054315708745</v>
      </c>
    </row>
    <row r="50" spans="1:7" x14ac:dyDescent="0.25">
      <c r="A50" s="309">
        <v>44896</v>
      </c>
      <c r="B50" s="282">
        <v>36</v>
      </c>
      <c r="C50" s="274">
        <v>3699.4054315708745</v>
      </c>
      <c r="D50" s="310">
        <v>12.023067652605333</v>
      </c>
      <c r="E50" s="310">
        <v>142.28628002709897</v>
      </c>
      <c r="F50" s="327">
        <v>154.3093476797043</v>
      </c>
      <c r="G50" s="310">
        <v>3557.1191515437754</v>
      </c>
    </row>
    <row r="51" spans="1:7" x14ac:dyDescent="0.25">
      <c r="A51" s="309">
        <v>44927</v>
      </c>
      <c r="B51" s="282">
        <v>37</v>
      </c>
      <c r="C51" s="274">
        <v>3557.1191515437754</v>
      </c>
      <c r="D51" s="310">
        <v>11.560637242517259</v>
      </c>
      <c r="E51" s="310">
        <v>142.74871043718704</v>
      </c>
      <c r="F51" s="327">
        <v>154.3093476797043</v>
      </c>
      <c r="G51" s="310">
        <v>3414.3704411065883</v>
      </c>
    </row>
    <row r="52" spans="1:7" x14ac:dyDescent="0.25">
      <c r="A52" s="309">
        <v>44958</v>
      </c>
      <c r="B52" s="282">
        <v>38</v>
      </c>
      <c r="C52" s="274">
        <v>3414.3704411065883</v>
      </c>
      <c r="D52" s="310">
        <v>11.096703933596402</v>
      </c>
      <c r="E52" s="310">
        <v>143.21264374610791</v>
      </c>
      <c r="F52" s="327">
        <v>154.3093476797043</v>
      </c>
      <c r="G52" s="310">
        <v>3271.1577973604803</v>
      </c>
    </row>
    <row r="53" spans="1:7" x14ac:dyDescent="0.25">
      <c r="A53" s="309">
        <v>44986</v>
      </c>
      <c r="B53" s="282">
        <v>39</v>
      </c>
      <c r="C53" s="274">
        <v>3271.1577973604803</v>
      </c>
      <c r="D53" s="310">
        <v>10.631262841421552</v>
      </c>
      <c r="E53" s="310">
        <v>143.67808483828276</v>
      </c>
      <c r="F53" s="327">
        <v>154.3093476797043</v>
      </c>
      <c r="G53" s="310">
        <v>3127.4797125221976</v>
      </c>
    </row>
    <row r="54" spans="1:7" x14ac:dyDescent="0.25">
      <c r="A54" s="309">
        <v>45017</v>
      </c>
      <c r="B54" s="282">
        <v>40</v>
      </c>
      <c r="C54" s="274">
        <v>3127.4797125221976</v>
      </c>
      <c r="D54" s="310">
        <v>10.164309065697132</v>
      </c>
      <c r="E54" s="310">
        <v>144.14503861400718</v>
      </c>
      <c r="F54" s="327">
        <v>154.3093476797043</v>
      </c>
      <c r="G54" s="310">
        <v>2983.3346739081903</v>
      </c>
    </row>
    <row r="55" spans="1:7" x14ac:dyDescent="0.25">
      <c r="A55" s="309">
        <v>45047</v>
      </c>
      <c r="B55" s="282">
        <v>41</v>
      </c>
      <c r="C55" s="274">
        <v>2983.3346739081903</v>
      </c>
      <c r="D55" s="310">
        <v>9.6958376902016088</v>
      </c>
      <c r="E55" s="310">
        <v>144.61350998950269</v>
      </c>
      <c r="F55" s="327">
        <v>154.3093476797043</v>
      </c>
      <c r="G55" s="310">
        <v>2838.7211639186876</v>
      </c>
    </row>
    <row r="56" spans="1:7" x14ac:dyDescent="0.25">
      <c r="A56" s="309">
        <v>45078</v>
      </c>
      <c r="B56" s="282">
        <v>42</v>
      </c>
      <c r="C56" s="274">
        <v>2838.7211639186876</v>
      </c>
      <c r="D56" s="310">
        <v>9.2258437827357245</v>
      </c>
      <c r="E56" s="310">
        <v>145.08350389696858</v>
      </c>
      <c r="F56" s="327">
        <v>154.3093476797043</v>
      </c>
      <c r="G56" s="310">
        <v>2693.6376600217191</v>
      </c>
    </row>
    <row r="57" spans="1:7" x14ac:dyDescent="0.25">
      <c r="A57" s="309">
        <v>45108</v>
      </c>
      <c r="B57" s="282">
        <v>43</v>
      </c>
      <c r="C57" s="274">
        <v>2693.6376600217191</v>
      </c>
      <c r="D57" s="310">
        <v>8.7543223950705773</v>
      </c>
      <c r="E57" s="310">
        <v>145.55502528463373</v>
      </c>
      <c r="F57" s="327">
        <v>154.3093476797043</v>
      </c>
      <c r="G57" s="310">
        <v>2548.0826347370853</v>
      </c>
    </row>
    <row r="58" spans="1:7" x14ac:dyDescent="0.25">
      <c r="A58" s="309">
        <v>45139</v>
      </c>
      <c r="B58" s="282">
        <v>44</v>
      </c>
      <c r="C58" s="274">
        <v>2548.0826347370853</v>
      </c>
      <c r="D58" s="310">
        <v>8.2812685628955176</v>
      </c>
      <c r="E58" s="310">
        <v>146.02807911680878</v>
      </c>
      <c r="F58" s="327">
        <v>154.3093476797043</v>
      </c>
      <c r="G58" s="310">
        <v>2402.0545556202765</v>
      </c>
    </row>
    <row r="59" spans="1:7" x14ac:dyDescent="0.25">
      <c r="A59" s="309">
        <v>45170</v>
      </c>
      <c r="B59" s="282">
        <v>45</v>
      </c>
      <c r="C59" s="274">
        <v>2402.0545556202765</v>
      </c>
      <c r="D59" s="310">
        <v>7.8066773057658896</v>
      </c>
      <c r="E59" s="310">
        <v>146.50267037393843</v>
      </c>
      <c r="F59" s="327">
        <v>154.3093476797043</v>
      </c>
      <c r="G59" s="310">
        <v>2255.5518852463379</v>
      </c>
    </row>
    <row r="60" spans="1:7" x14ac:dyDescent="0.25">
      <c r="A60" s="309">
        <v>45200</v>
      </c>
      <c r="B60" s="282">
        <v>46</v>
      </c>
      <c r="C60" s="274">
        <v>2255.5518852463379</v>
      </c>
      <c r="D60" s="310">
        <v>7.3305436270505888</v>
      </c>
      <c r="E60" s="310">
        <v>146.97880405265371</v>
      </c>
      <c r="F60" s="327">
        <v>154.3093476797043</v>
      </c>
      <c r="G60" s="310">
        <v>2108.5730811936842</v>
      </c>
    </row>
    <row r="61" spans="1:7" x14ac:dyDescent="0.25">
      <c r="A61" s="309">
        <v>45231</v>
      </c>
      <c r="B61" s="282">
        <v>47</v>
      </c>
      <c r="C61" s="274">
        <v>2108.5730811936842</v>
      </c>
      <c r="D61" s="310">
        <v>6.8528625138794661</v>
      </c>
      <c r="E61" s="310">
        <v>147.45648516582483</v>
      </c>
      <c r="F61" s="327">
        <v>154.3093476797043</v>
      </c>
      <c r="G61" s="310">
        <v>1961.1165960278593</v>
      </c>
    </row>
    <row r="62" spans="1:7" x14ac:dyDescent="0.25">
      <c r="A62" s="309">
        <v>45261</v>
      </c>
      <c r="B62" s="282">
        <v>48</v>
      </c>
      <c r="C62" s="274">
        <v>1961.1165960278593</v>
      </c>
      <c r="D62" s="310">
        <v>6.3736289370905341</v>
      </c>
      <c r="E62" s="310">
        <v>147.93571874261377</v>
      </c>
      <c r="F62" s="327">
        <v>154.3093476797043</v>
      </c>
      <c r="G62" s="310">
        <v>1813.1808772852455</v>
      </c>
    </row>
    <row r="63" spans="1:7" x14ac:dyDescent="0.25">
      <c r="A63" s="309">
        <v>45292</v>
      </c>
      <c r="B63" s="282">
        <v>49</v>
      </c>
      <c r="C63" s="274">
        <v>1813.1808772852455</v>
      </c>
      <c r="D63" s="310">
        <v>5.8928378511770392</v>
      </c>
      <c r="E63" s="310">
        <v>148.4165098285273</v>
      </c>
      <c r="F63" s="327">
        <v>154.3093476797043</v>
      </c>
      <c r="G63" s="310">
        <v>1664.7643674567182</v>
      </c>
    </row>
    <row r="64" spans="1:7" x14ac:dyDescent="0.25">
      <c r="A64" s="309">
        <v>45323</v>
      </c>
      <c r="B64" s="282">
        <v>50</v>
      </c>
      <c r="C64" s="274">
        <v>1664.7643674567182</v>
      </c>
      <c r="D64" s="310">
        <v>5.4104841942343258</v>
      </c>
      <c r="E64" s="310">
        <v>148.89886348546997</v>
      </c>
      <c r="F64" s="327">
        <v>154.3093476797043</v>
      </c>
      <c r="G64" s="310">
        <v>1515.8655039712482</v>
      </c>
    </row>
    <row r="65" spans="1:7" x14ac:dyDescent="0.25">
      <c r="A65" s="309">
        <v>45352</v>
      </c>
      <c r="B65" s="282">
        <v>51</v>
      </c>
      <c r="C65" s="274">
        <v>1515.8655039712482</v>
      </c>
      <c r="D65" s="310">
        <v>4.9265628879065488</v>
      </c>
      <c r="E65" s="310">
        <v>149.38278479179775</v>
      </c>
      <c r="F65" s="327">
        <v>154.3093476797043</v>
      </c>
      <c r="G65" s="310">
        <v>1366.4827191794504</v>
      </c>
    </row>
    <row r="66" spans="1:7" x14ac:dyDescent="0.25">
      <c r="A66" s="309">
        <v>45383</v>
      </c>
      <c r="B66" s="282">
        <v>52</v>
      </c>
      <c r="C66" s="274">
        <v>1366.4827191794504</v>
      </c>
      <c r="D66" s="310">
        <v>4.4410688373332059</v>
      </c>
      <c r="E66" s="310">
        <v>149.8682788423711</v>
      </c>
      <c r="F66" s="327">
        <v>154.3093476797043</v>
      </c>
      <c r="G66" s="310">
        <v>1216.6144403370793</v>
      </c>
    </row>
    <row r="67" spans="1:7" x14ac:dyDescent="0.25">
      <c r="A67" s="309">
        <v>45413</v>
      </c>
      <c r="B67" s="282">
        <v>53</v>
      </c>
      <c r="C67" s="274">
        <v>1216.6144403370793</v>
      </c>
      <c r="D67" s="310">
        <v>3.9539969310954994</v>
      </c>
      <c r="E67" s="310">
        <v>150.3553507486088</v>
      </c>
      <c r="F67" s="327">
        <v>154.3093476797043</v>
      </c>
      <c r="G67" s="310">
        <v>1066.2590895884705</v>
      </c>
    </row>
    <row r="68" spans="1:7" x14ac:dyDescent="0.25">
      <c r="A68" s="309">
        <v>45444</v>
      </c>
      <c r="B68" s="282">
        <v>54</v>
      </c>
      <c r="C68" s="274">
        <v>1066.2590895884705</v>
      </c>
      <c r="D68" s="310">
        <v>3.4653420411625206</v>
      </c>
      <c r="E68" s="310">
        <v>150.8440056385418</v>
      </c>
      <c r="F68" s="327">
        <v>154.3093476797043</v>
      </c>
      <c r="G68" s="310">
        <v>915.41508394992866</v>
      </c>
    </row>
    <row r="69" spans="1:7" x14ac:dyDescent="0.25">
      <c r="A69" s="309">
        <v>45474</v>
      </c>
      <c r="B69" s="282">
        <v>55</v>
      </c>
      <c r="C69" s="274">
        <v>915.41508394992866</v>
      </c>
      <c r="D69" s="310">
        <v>2.9750990228372602</v>
      </c>
      <c r="E69" s="310">
        <v>151.33424865686703</v>
      </c>
      <c r="F69" s="327">
        <v>154.3093476797043</v>
      </c>
      <c r="G69" s="310">
        <v>764.08083529306168</v>
      </c>
    </row>
    <row r="70" spans="1:7" x14ac:dyDescent="0.25">
      <c r="A70" s="309">
        <v>45505</v>
      </c>
      <c r="B70" s="282">
        <v>56</v>
      </c>
      <c r="C70" s="274">
        <v>764.08083529306168</v>
      </c>
      <c r="D70" s="310">
        <v>2.4832627147024424</v>
      </c>
      <c r="E70" s="310">
        <v>151.82608496500185</v>
      </c>
      <c r="F70" s="327">
        <v>154.3093476797043</v>
      </c>
      <c r="G70" s="310">
        <v>612.2547503280598</v>
      </c>
    </row>
    <row r="71" spans="1:7" x14ac:dyDescent="0.25">
      <c r="A71" s="309">
        <v>45536</v>
      </c>
      <c r="B71" s="282">
        <v>57</v>
      </c>
      <c r="C71" s="274">
        <v>612.2547503280598</v>
      </c>
      <c r="D71" s="310">
        <v>1.9898279385661861</v>
      </c>
      <c r="E71" s="310">
        <v>152.31951974113812</v>
      </c>
      <c r="F71" s="327">
        <v>154.3093476797043</v>
      </c>
      <c r="G71" s="310">
        <v>459.93523058692165</v>
      </c>
    </row>
    <row r="72" spans="1:7" x14ac:dyDescent="0.25">
      <c r="A72" s="309">
        <v>45566</v>
      </c>
      <c r="B72" s="282">
        <v>58</v>
      </c>
      <c r="C72" s="274">
        <v>459.93523058692165</v>
      </c>
      <c r="D72" s="310">
        <v>1.4947894994074871</v>
      </c>
      <c r="E72" s="310">
        <v>152.81455818029681</v>
      </c>
      <c r="F72" s="327">
        <v>154.3093476797043</v>
      </c>
      <c r="G72" s="310">
        <v>307.12067240662486</v>
      </c>
    </row>
    <row r="73" spans="1:7" x14ac:dyDescent="0.25">
      <c r="A73" s="309">
        <v>45597</v>
      </c>
      <c r="B73" s="282">
        <v>59</v>
      </c>
      <c r="C73" s="274">
        <v>307.12067240662486</v>
      </c>
      <c r="D73" s="310">
        <v>0.99814218532152266</v>
      </c>
      <c r="E73" s="310">
        <v>153.31120549438279</v>
      </c>
      <c r="F73" s="327">
        <v>154.3093476797043</v>
      </c>
      <c r="G73" s="310">
        <v>153.80946691224207</v>
      </c>
    </row>
    <row r="74" spans="1:7" x14ac:dyDescent="0.25">
      <c r="A74" s="309">
        <v>45627</v>
      </c>
      <c r="B74" s="282">
        <v>60</v>
      </c>
      <c r="C74" s="274">
        <v>153.80946691224207</v>
      </c>
      <c r="D74" s="310">
        <v>0.49988076746477839</v>
      </c>
      <c r="E74" s="310">
        <v>153.80946691223954</v>
      </c>
      <c r="F74" s="327">
        <v>154.3093476797043</v>
      </c>
      <c r="G74" s="310">
        <v>2.5295321393059567E-12</v>
      </c>
    </row>
    <row r="75" spans="1:7" x14ac:dyDescent="0.25">
      <c r="A75" s="309"/>
      <c r="B75" s="282"/>
      <c r="C75" s="274"/>
      <c r="D75" s="310"/>
      <c r="E75" s="310"/>
      <c r="F75" s="327"/>
      <c r="G75" s="310"/>
    </row>
    <row r="76" spans="1:7" x14ac:dyDescent="0.25">
      <c r="A76" s="309"/>
      <c r="B76" s="282"/>
      <c r="C76" s="274"/>
      <c r="D76" s="310"/>
      <c r="E76" s="310"/>
      <c r="F76" s="310"/>
      <c r="G76" s="310"/>
    </row>
    <row r="77" spans="1:7" x14ac:dyDescent="0.25">
      <c r="A77" s="309"/>
      <c r="B77" s="282"/>
      <c r="C77" s="274"/>
      <c r="D77" s="310"/>
      <c r="E77" s="310"/>
      <c r="F77" s="310"/>
      <c r="G77" s="310"/>
    </row>
    <row r="78" spans="1:7" x14ac:dyDescent="0.25">
      <c r="A78" s="309"/>
      <c r="B78" s="282"/>
      <c r="C78" s="274"/>
      <c r="D78" s="310"/>
      <c r="E78" s="310"/>
      <c r="F78" s="310"/>
      <c r="G78" s="310"/>
    </row>
    <row r="79" spans="1:7" x14ac:dyDescent="0.25">
      <c r="A79" s="309"/>
      <c r="B79" s="282"/>
      <c r="C79" s="274"/>
      <c r="D79" s="310"/>
      <c r="E79" s="310"/>
      <c r="F79" s="310"/>
      <c r="G79" s="310"/>
    </row>
    <row r="80" spans="1:7" x14ac:dyDescent="0.25">
      <c r="A80" s="309"/>
      <c r="B80" s="282"/>
      <c r="C80" s="274"/>
      <c r="D80" s="310"/>
      <c r="E80" s="310"/>
      <c r="F80" s="310"/>
      <c r="G80" s="310"/>
    </row>
    <row r="81" spans="1:7" x14ac:dyDescent="0.25">
      <c r="A81" s="309"/>
      <c r="B81" s="282"/>
      <c r="C81" s="274"/>
      <c r="D81" s="310"/>
      <c r="E81" s="310"/>
      <c r="F81" s="310"/>
      <c r="G81" s="310"/>
    </row>
    <row r="82" spans="1:7" x14ac:dyDescent="0.25">
      <c r="A82" s="309"/>
      <c r="B82" s="282"/>
      <c r="C82" s="274"/>
      <c r="D82" s="310"/>
      <c r="E82" s="310"/>
      <c r="F82" s="310"/>
      <c r="G82" s="310"/>
    </row>
    <row r="83" spans="1:7" x14ac:dyDescent="0.25">
      <c r="A83" s="309"/>
      <c r="B83" s="282"/>
      <c r="C83" s="274"/>
      <c r="D83" s="310"/>
      <c r="E83" s="310"/>
      <c r="F83" s="310"/>
      <c r="G83" s="310"/>
    </row>
    <row r="84" spans="1:7" x14ac:dyDescent="0.25">
      <c r="A84" s="309"/>
      <c r="B84" s="282"/>
      <c r="C84" s="274"/>
      <c r="D84" s="310"/>
      <c r="E84" s="310"/>
      <c r="F84" s="310"/>
      <c r="G84" s="310"/>
    </row>
    <row r="85" spans="1:7" x14ac:dyDescent="0.25">
      <c r="A85" s="309"/>
      <c r="B85" s="282"/>
      <c r="C85" s="274"/>
      <c r="D85" s="310"/>
      <c r="E85" s="310"/>
      <c r="F85" s="310"/>
      <c r="G85" s="310"/>
    </row>
    <row r="86" spans="1:7" x14ac:dyDescent="0.25">
      <c r="A86" s="309"/>
      <c r="B86" s="282"/>
      <c r="C86" s="274"/>
      <c r="D86" s="310"/>
      <c r="E86" s="310"/>
      <c r="F86" s="310"/>
      <c r="G86" s="310"/>
    </row>
    <row r="87" spans="1:7" x14ac:dyDescent="0.25">
      <c r="A87" s="309"/>
      <c r="B87" s="282"/>
      <c r="C87" s="274"/>
      <c r="D87" s="310"/>
      <c r="E87" s="310"/>
      <c r="F87" s="310"/>
      <c r="G87" s="310"/>
    </row>
    <row r="88" spans="1:7" x14ac:dyDescent="0.25">
      <c r="A88" s="309"/>
      <c r="B88" s="282"/>
      <c r="C88" s="274"/>
      <c r="D88" s="310"/>
      <c r="E88" s="310"/>
      <c r="F88" s="310"/>
      <c r="G88" s="310"/>
    </row>
    <row r="89" spans="1:7" x14ac:dyDescent="0.25">
      <c r="A89" s="309"/>
      <c r="B89" s="282"/>
      <c r="C89" s="274"/>
      <c r="D89" s="310"/>
      <c r="E89" s="310"/>
      <c r="F89" s="310"/>
      <c r="G89" s="310"/>
    </row>
    <row r="90" spans="1:7" x14ac:dyDescent="0.25">
      <c r="A90" s="309"/>
      <c r="B90" s="282"/>
      <c r="C90" s="274"/>
      <c r="D90" s="310"/>
      <c r="E90" s="310"/>
      <c r="F90" s="310"/>
      <c r="G90" s="310"/>
    </row>
    <row r="91" spans="1:7" x14ac:dyDescent="0.25">
      <c r="A91" s="309"/>
      <c r="B91" s="282"/>
      <c r="C91" s="274"/>
      <c r="D91" s="310"/>
      <c r="E91" s="310"/>
      <c r="F91" s="310"/>
      <c r="G91" s="310"/>
    </row>
    <row r="92" spans="1:7" x14ac:dyDescent="0.25">
      <c r="A92" s="309"/>
      <c r="B92" s="282"/>
      <c r="C92" s="274"/>
      <c r="D92" s="310"/>
      <c r="E92" s="310"/>
      <c r="F92" s="310"/>
      <c r="G92" s="310"/>
    </row>
    <row r="93" spans="1:7" x14ac:dyDescent="0.25">
      <c r="A93" s="309"/>
      <c r="B93" s="282"/>
      <c r="C93" s="274"/>
      <c r="D93" s="310"/>
      <c r="E93" s="310"/>
      <c r="F93" s="310"/>
      <c r="G93" s="310"/>
    </row>
    <row r="94" spans="1:7" x14ac:dyDescent="0.25">
      <c r="A94" s="309"/>
      <c r="B94" s="282"/>
      <c r="C94" s="274"/>
      <c r="D94" s="310"/>
      <c r="E94" s="310"/>
      <c r="F94" s="310"/>
      <c r="G94" s="310"/>
    </row>
    <row r="95" spans="1:7" x14ac:dyDescent="0.25">
      <c r="A95" s="309"/>
      <c r="B95" s="282"/>
      <c r="C95" s="274"/>
      <c r="D95" s="310"/>
      <c r="E95" s="310"/>
      <c r="F95" s="310"/>
      <c r="G95" s="310"/>
    </row>
    <row r="96" spans="1:7" x14ac:dyDescent="0.25">
      <c r="A96" s="309"/>
      <c r="B96" s="282"/>
      <c r="C96" s="274"/>
      <c r="D96" s="310"/>
      <c r="E96" s="310"/>
      <c r="F96" s="310"/>
      <c r="G96" s="310"/>
    </row>
    <row r="97" spans="1:7" x14ac:dyDescent="0.25">
      <c r="A97" s="309"/>
      <c r="B97" s="282"/>
      <c r="C97" s="274"/>
      <c r="D97" s="310"/>
      <c r="E97" s="310"/>
      <c r="F97" s="310"/>
      <c r="G97" s="310"/>
    </row>
    <row r="98" spans="1:7" x14ac:dyDescent="0.25">
      <c r="A98" s="309"/>
      <c r="B98" s="282"/>
      <c r="C98" s="274"/>
      <c r="D98" s="310"/>
      <c r="E98" s="310"/>
      <c r="F98" s="310"/>
      <c r="G98" s="310"/>
    </row>
    <row r="99" spans="1:7" x14ac:dyDescent="0.25">
      <c r="A99" s="309"/>
      <c r="B99" s="282"/>
      <c r="C99" s="274"/>
      <c r="D99" s="310"/>
      <c r="E99" s="310"/>
      <c r="F99" s="310"/>
      <c r="G99" s="310"/>
    </row>
    <row r="100" spans="1:7" x14ac:dyDescent="0.25">
      <c r="A100" s="309"/>
      <c r="B100" s="282"/>
      <c r="C100" s="274"/>
      <c r="D100" s="310"/>
      <c r="E100" s="310"/>
      <c r="F100" s="310"/>
      <c r="G100" s="310"/>
    </row>
    <row r="101" spans="1:7" x14ac:dyDescent="0.25">
      <c r="A101" s="309"/>
      <c r="B101" s="282"/>
      <c r="C101" s="274"/>
      <c r="D101" s="310"/>
      <c r="E101" s="310"/>
      <c r="F101" s="310"/>
      <c r="G101" s="310"/>
    </row>
    <row r="102" spans="1:7" x14ac:dyDescent="0.25">
      <c r="A102" s="309"/>
      <c r="B102" s="282"/>
      <c r="C102" s="274"/>
      <c r="D102" s="310"/>
      <c r="E102" s="310"/>
      <c r="F102" s="310"/>
      <c r="G102" s="310"/>
    </row>
    <row r="103" spans="1:7" x14ac:dyDescent="0.25">
      <c r="A103" s="309"/>
      <c r="B103" s="282"/>
      <c r="C103" s="274"/>
      <c r="D103" s="310"/>
      <c r="E103" s="310"/>
      <c r="F103" s="310"/>
      <c r="G103" s="310"/>
    </row>
    <row r="104" spans="1:7" x14ac:dyDescent="0.25">
      <c r="A104" s="309"/>
      <c r="B104" s="282"/>
      <c r="C104" s="274"/>
      <c r="D104" s="310"/>
      <c r="E104" s="310"/>
      <c r="F104" s="310"/>
      <c r="G104" s="310"/>
    </row>
    <row r="105" spans="1:7" x14ac:dyDescent="0.25">
      <c r="A105" s="309"/>
      <c r="B105" s="282"/>
      <c r="C105" s="274"/>
      <c r="D105" s="310"/>
      <c r="E105" s="310"/>
      <c r="F105" s="310"/>
      <c r="G105" s="310"/>
    </row>
    <row r="106" spans="1:7" x14ac:dyDescent="0.25">
      <c r="A106" s="309"/>
      <c r="B106" s="282"/>
      <c r="C106" s="274"/>
      <c r="D106" s="310"/>
      <c r="E106" s="310"/>
      <c r="F106" s="310"/>
      <c r="G106" s="310"/>
    </row>
    <row r="107" spans="1:7" x14ac:dyDescent="0.25">
      <c r="A107" s="309"/>
      <c r="B107" s="282"/>
      <c r="C107" s="274"/>
      <c r="D107" s="310"/>
      <c r="E107" s="310"/>
      <c r="F107" s="310"/>
      <c r="G107" s="310"/>
    </row>
    <row r="108" spans="1:7" x14ac:dyDescent="0.25">
      <c r="A108" s="309"/>
      <c r="B108" s="282"/>
      <c r="C108" s="274"/>
      <c r="D108" s="310"/>
      <c r="E108" s="310"/>
      <c r="F108" s="310"/>
      <c r="G108" s="310"/>
    </row>
    <row r="109" spans="1:7" x14ac:dyDescent="0.25">
      <c r="A109" s="309"/>
      <c r="B109" s="282"/>
      <c r="C109" s="274"/>
      <c r="D109" s="310"/>
      <c r="E109" s="310"/>
      <c r="F109" s="310"/>
      <c r="G109" s="310"/>
    </row>
    <row r="110" spans="1:7" x14ac:dyDescent="0.25">
      <c r="A110" s="309"/>
      <c r="B110" s="282"/>
      <c r="C110" s="274"/>
      <c r="D110" s="310"/>
      <c r="E110" s="310"/>
      <c r="F110" s="310"/>
      <c r="G110" s="310"/>
    </row>
    <row r="111" spans="1:7" x14ac:dyDescent="0.25">
      <c r="A111" s="309"/>
      <c r="B111" s="282"/>
      <c r="C111" s="274"/>
      <c r="D111" s="310"/>
      <c r="E111" s="310"/>
      <c r="F111" s="310"/>
      <c r="G111" s="310"/>
    </row>
    <row r="112" spans="1:7" x14ac:dyDescent="0.25">
      <c r="A112" s="309"/>
      <c r="B112" s="282"/>
      <c r="C112" s="274"/>
      <c r="D112" s="310"/>
      <c r="E112" s="310"/>
      <c r="F112" s="310"/>
      <c r="G112" s="310"/>
    </row>
    <row r="113" spans="1:7" x14ac:dyDescent="0.25">
      <c r="A113" s="309"/>
      <c r="B113" s="282"/>
      <c r="C113" s="274"/>
      <c r="D113" s="310"/>
      <c r="E113" s="310"/>
      <c r="F113" s="310"/>
      <c r="G113" s="310"/>
    </row>
    <row r="114" spans="1:7" x14ac:dyDescent="0.25">
      <c r="A114" s="309"/>
      <c r="B114" s="282"/>
      <c r="C114" s="274"/>
      <c r="D114" s="310"/>
      <c r="E114" s="310"/>
      <c r="F114" s="310"/>
      <c r="G114" s="310"/>
    </row>
    <row r="115" spans="1:7" x14ac:dyDescent="0.25">
      <c r="A115" s="309"/>
      <c r="B115" s="282"/>
      <c r="C115" s="274"/>
      <c r="D115" s="310"/>
      <c r="E115" s="310"/>
      <c r="F115" s="310"/>
      <c r="G115" s="310"/>
    </row>
    <row r="116" spans="1:7" x14ac:dyDescent="0.25">
      <c r="A116" s="309"/>
      <c r="B116" s="282"/>
      <c r="C116" s="274"/>
      <c r="D116" s="310"/>
      <c r="E116" s="310"/>
      <c r="F116" s="310"/>
      <c r="G116" s="310"/>
    </row>
    <row r="117" spans="1:7" x14ac:dyDescent="0.25">
      <c r="A117" s="309"/>
      <c r="B117" s="282"/>
      <c r="C117" s="274"/>
      <c r="D117" s="310"/>
      <c r="E117" s="310"/>
      <c r="F117" s="310"/>
      <c r="G117" s="310"/>
    </row>
    <row r="118" spans="1:7" x14ac:dyDescent="0.25">
      <c r="A118" s="309"/>
      <c r="B118" s="282"/>
      <c r="C118" s="274"/>
      <c r="D118" s="310"/>
      <c r="E118" s="310"/>
      <c r="F118" s="310"/>
      <c r="G118" s="310"/>
    </row>
    <row r="119" spans="1:7" x14ac:dyDescent="0.25">
      <c r="A119" s="309"/>
      <c r="B119" s="282"/>
      <c r="C119" s="274"/>
      <c r="D119" s="310"/>
      <c r="E119" s="310"/>
      <c r="F119" s="310"/>
      <c r="G119" s="310"/>
    </row>
    <row r="120" spans="1:7" x14ac:dyDescent="0.25">
      <c r="A120" s="309"/>
      <c r="B120" s="282"/>
      <c r="C120" s="274"/>
      <c r="D120" s="310"/>
      <c r="E120" s="310"/>
      <c r="F120" s="310"/>
      <c r="G120" s="310"/>
    </row>
    <row r="121" spans="1:7" x14ac:dyDescent="0.25">
      <c r="A121" s="309"/>
      <c r="B121" s="282"/>
      <c r="C121" s="274"/>
      <c r="D121" s="310"/>
      <c r="E121" s="310"/>
      <c r="F121" s="310"/>
      <c r="G121" s="310"/>
    </row>
    <row r="122" spans="1:7" x14ac:dyDescent="0.25">
      <c r="A122" s="309"/>
      <c r="B122" s="282"/>
      <c r="C122" s="274"/>
      <c r="D122" s="310"/>
      <c r="E122" s="310"/>
      <c r="F122" s="310"/>
      <c r="G122" s="310"/>
    </row>
    <row r="123" spans="1:7" x14ac:dyDescent="0.25">
      <c r="A123" s="309"/>
      <c r="B123" s="282"/>
      <c r="C123" s="274"/>
      <c r="D123" s="310"/>
      <c r="E123" s="310"/>
      <c r="F123" s="310"/>
      <c r="G123" s="310"/>
    </row>
    <row r="124" spans="1:7" x14ac:dyDescent="0.25">
      <c r="A124" s="309"/>
      <c r="B124" s="282"/>
      <c r="C124" s="274"/>
      <c r="D124" s="310"/>
      <c r="E124" s="310"/>
      <c r="F124" s="310"/>
      <c r="G124" s="310"/>
    </row>
    <row r="125" spans="1:7" x14ac:dyDescent="0.25">
      <c r="A125" s="309"/>
      <c r="B125" s="282"/>
      <c r="C125" s="274"/>
      <c r="D125" s="310"/>
      <c r="E125" s="310"/>
      <c r="F125" s="310"/>
      <c r="G125" s="310"/>
    </row>
    <row r="126" spans="1:7" x14ac:dyDescent="0.25">
      <c r="A126" s="309"/>
      <c r="B126" s="282"/>
      <c r="C126" s="274"/>
      <c r="D126" s="310"/>
      <c r="E126" s="310"/>
      <c r="F126" s="310"/>
      <c r="G126" s="310"/>
    </row>
    <row r="127" spans="1:7" x14ac:dyDescent="0.25">
      <c r="A127" s="309"/>
      <c r="B127" s="282"/>
      <c r="C127" s="274"/>
      <c r="D127" s="310"/>
      <c r="E127" s="310"/>
      <c r="F127" s="310"/>
      <c r="G127" s="310"/>
    </row>
    <row r="128" spans="1:7" x14ac:dyDescent="0.25">
      <c r="A128" s="309"/>
      <c r="B128" s="282"/>
      <c r="C128" s="274"/>
      <c r="D128" s="310"/>
      <c r="E128" s="310"/>
      <c r="F128" s="310"/>
      <c r="G128" s="310"/>
    </row>
    <row r="129" spans="1:7" x14ac:dyDescent="0.25">
      <c r="A129" s="309"/>
      <c r="B129" s="282"/>
      <c r="C129" s="274"/>
      <c r="D129" s="310"/>
      <c r="E129" s="310"/>
      <c r="F129" s="310"/>
      <c r="G129" s="310"/>
    </row>
    <row r="130" spans="1:7" x14ac:dyDescent="0.25">
      <c r="A130" s="309"/>
      <c r="B130" s="282"/>
      <c r="C130" s="274"/>
      <c r="D130" s="310"/>
      <c r="E130" s="310"/>
      <c r="F130" s="310"/>
      <c r="G130" s="310"/>
    </row>
    <row r="131" spans="1:7" x14ac:dyDescent="0.25">
      <c r="A131" s="309"/>
      <c r="B131" s="282"/>
      <c r="C131" s="274"/>
      <c r="D131" s="310"/>
      <c r="E131" s="310"/>
      <c r="F131" s="310"/>
      <c r="G131" s="310"/>
    </row>
    <row r="132" spans="1:7" x14ac:dyDescent="0.25">
      <c r="A132" s="309"/>
      <c r="B132" s="282"/>
      <c r="C132" s="274"/>
      <c r="D132" s="310"/>
      <c r="E132" s="310"/>
      <c r="F132" s="310"/>
      <c r="G132" s="310"/>
    </row>
    <row r="133" spans="1:7" x14ac:dyDescent="0.25">
      <c r="A133" s="309"/>
      <c r="B133" s="282"/>
      <c r="C133" s="274"/>
      <c r="D133" s="310"/>
      <c r="E133" s="310"/>
      <c r="F133" s="310"/>
      <c r="G133" s="310"/>
    </row>
    <row r="134" spans="1:7" x14ac:dyDescent="0.25">
      <c r="A134" s="309"/>
      <c r="B134" s="282"/>
      <c r="C134" s="274"/>
      <c r="D134" s="310"/>
      <c r="E134" s="310"/>
      <c r="F134" s="310"/>
      <c r="G134" s="310"/>
    </row>
    <row r="135" spans="1:7" x14ac:dyDescent="0.25">
      <c r="A135" s="309"/>
      <c r="B135" s="282"/>
      <c r="C135" s="274"/>
      <c r="D135" s="310"/>
      <c r="E135" s="310"/>
      <c r="F135" s="310"/>
      <c r="G135" s="3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F2C5B-712A-491D-848A-F1FE62B5876D}">
  <sheetPr codeName="Sheet18"/>
  <dimension ref="A1:K621"/>
  <sheetViews>
    <sheetView workbookViewId="0">
      <selection activeCell="T54" sqref="T54"/>
    </sheetView>
  </sheetViews>
  <sheetFormatPr defaultRowHeight="15" x14ac:dyDescent="0.25"/>
  <cols>
    <col min="1" max="1" width="9.140625" style="101"/>
    <col min="2" max="2" width="7.85546875" style="101" customWidth="1"/>
    <col min="3" max="3" width="14.7109375" style="101" customWidth="1"/>
    <col min="4" max="4" width="14.28515625" style="101" customWidth="1"/>
    <col min="5" max="7" width="14.7109375" style="101" customWidth="1"/>
    <col min="8" max="8" width="0" style="101" hidden="1" customWidth="1"/>
    <col min="9" max="9" width="12.5703125" style="101" hidden="1" customWidth="1"/>
    <col min="10" max="11" width="13.85546875" style="101" hidden="1" customWidth="1"/>
    <col min="12" max="257" width="9.140625" style="177"/>
    <col min="258" max="258" width="7.85546875" style="177" customWidth="1"/>
    <col min="259" max="259" width="14.7109375" style="177" customWidth="1"/>
    <col min="260" max="260" width="14.28515625" style="177" customWidth="1"/>
    <col min="261" max="263" width="14.7109375" style="177" customWidth="1"/>
    <col min="264" max="267" width="0" style="177" hidden="1" customWidth="1"/>
    <col min="268" max="513" width="9.140625" style="177"/>
    <col min="514" max="514" width="7.85546875" style="177" customWidth="1"/>
    <col min="515" max="515" width="14.7109375" style="177" customWidth="1"/>
    <col min="516" max="516" width="14.28515625" style="177" customWidth="1"/>
    <col min="517" max="519" width="14.7109375" style="177" customWidth="1"/>
    <col min="520" max="523" width="0" style="177" hidden="1" customWidth="1"/>
    <col min="524" max="769" width="9.140625" style="177"/>
    <col min="770" max="770" width="7.85546875" style="177" customWidth="1"/>
    <col min="771" max="771" width="14.7109375" style="177" customWidth="1"/>
    <col min="772" max="772" width="14.28515625" style="177" customWidth="1"/>
    <col min="773" max="775" width="14.7109375" style="177" customWidth="1"/>
    <col min="776" max="779" width="0" style="177" hidden="1" customWidth="1"/>
    <col min="780" max="1025" width="9.140625" style="177"/>
    <col min="1026" max="1026" width="7.85546875" style="177" customWidth="1"/>
    <col min="1027" max="1027" width="14.7109375" style="177" customWidth="1"/>
    <col min="1028" max="1028" width="14.28515625" style="177" customWidth="1"/>
    <col min="1029" max="1031" width="14.7109375" style="177" customWidth="1"/>
    <col min="1032" max="1035" width="0" style="177" hidden="1" customWidth="1"/>
    <col min="1036" max="1281" width="9.140625" style="177"/>
    <col min="1282" max="1282" width="7.85546875" style="177" customWidth="1"/>
    <col min="1283" max="1283" width="14.7109375" style="177" customWidth="1"/>
    <col min="1284" max="1284" width="14.28515625" style="177" customWidth="1"/>
    <col min="1285" max="1287" width="14.7109375" style="177" customWidth="1"/>
    <col min="1288" max="1291" width="0" style="177" hidden="1" customWidth="1"/>
    <col min="1292" max="1537" width="9.140625" style="177"/>
    <col min="1538" max="1538" width="7.85546875" style="177" customWidth="1"/>
    <col min="1539" max="1539" width="14.7109375" style="177" customWidth="1"/>
    <col min="1540" max="1540" width="14.28515625" style="177" customWidth="1"/>
    <col min="1541" max="1543" width="14.7109375" style="177" customWidth="1"/>
    <col min="1544" max="1547" width="0" style="177" hidden="1" customWidth="1"/>
    <col min="1548" max="1793" width="9.140625" style="177"/>
    <col min="1794" max="1794" width="7.85546875" style="177" customWidth="1"/>
    <col min="1795" max="1795" width="14.7109375" style="177" customWidth="1"/>
    <col min="1796" max="1796" width="14.28515625" style="177" customWidth="1"/>
    <col min="1797" max="1799" width="14.7109375" style="177" customWidth="1"/>
    <col min="1800" max="1803" width="0" style="177" hidden="1" customWidth="1"/>
    <col min="1804" max="2049" width="9.140625" style="177"/>
    <col min="2050" max="2050" width="7.85546875" style="177" customWidth="1"/>
    <col min="2051" max="2051" width="14.7109375" style="177" customWidth="1"/>
    <col min="2052" max="2052" width="14.28515625" style="177" customWidth="1"/>
    <col min="2053" max="2055" width="14.7109375" style="177" customWidth="1"/>
    <col min="2056" max="2059" width="0" style="177" hidden="1" customWidth="1"/>
    <col min="2060" max="2305" width="9.140625" style="177"/>
    <col min="2306" max="2306" width="7.85546875" style="177" customWidth="1"/>
    <col min="2307" max="2307" width="14.7109375" style="177" customWidth="1"/>
    <col min="2308" max="2308" width="14.28515625" style="177" customWidth="1"/>
    <col min="2309" max="2311" width="14.7109375" style="177" customWidth="1"/>
    <col min="2312" max="2315" width="0" style="177" hidden="1" customWidth="1"/>
    <col min="2316" max="2561" width="9.140625" style="177"/>
    <col min="2562" max="2562" width="7.85546875" style="177" customWidth="1"/>
    <col min="2563" max="2563" width="14.7109375" style="177" customWidth="1"/>
    <col min="2564" max="2564" width="14.28515625" style="177" customWidth="1"/>
    <col min="2565" max="2567" width="14.7109375" style="177" customWidth="1"/>
    <col min="2568" max="2571" width="0" style="177" hidden="1" customWidth="1"/>
    <col min="2572" max="2817" width="9.140625" style="177"/>
    <col min="2818" max="2818" width="7.85546875" style="177" customWidth="1"/>
    <col min="2819" max="2819" width="14.7109375" style="177" customWidth="1"/>
    <col min="2820" max="2820" width="14.28515625" style="177" customWidth="1"/>
    <col min="2821" max="2823" width="14.7109375" style="177" customWidth="1"/>
    <col min="2824" max="2827" width="0" style="177" hidden="1" customWidth="1"/>
    <col min="2828" max="3073" width="9.140625" style="177"/>
    <col min="3074" max="3074" width="7.85546875" style="177" customWidth="1"/>
    <col min="3075" max="3075" width="14.7109375" style="177" customWidth="1"/>
    <col min="3076" max="3076" width="14.28515625" style="177" customWidth="1"/>
    <col min="3077" max="3079" width="14.7109375" style="177" customWidth="1"/>
    <col min="3080" max="3083" width="0" style="177" hidden="1" customWidth="1"/>
    <col min="3084" max="3329" width="9.140625" style="177"/>
    <col min="3330" max="3330" width="7.85546875" style="177" customWidth="1"/>
    <col min="3331" max="3331" width="14.7109375" style="177" customWidth="1"/>
    <col min="3332" max="3332" width="14.28515625" style="177" customWidth="1"/>
    <col min="3333" max="3335" width="14.7109375" style="177" customWidth="1"/>
    <col min="3336" max="3339" width="0" style="177" hidden="1" customWidth="1"/>
    <col min="3340" max="3585" width="9.140625" style="177"/>
    <col min="3586" max="3586" width="7.85546875" style="177" customWidth="1"/>
    <col min="3587" max="3587" width="14.7109375" style="177" customWidth="1"/>
    <col min="3588" max="3588" width="14.28515625" style="177" customWidth="1"/>
    <col min="3589" max="3591" width="14.7109375" style="177" customWidth="1"/>
    <col min="3592" max="3595" width="0" style="177" hidden="1" customWidth="1"/>
    <col min="3596" max="3841" width="9.140625" style="177"/>
    <col min="3842" max="3842" width="7.85546875" style="177" customWidth="1"/>
    <col min="3843" max="3843" width="14.7109375" style="177" customWidth="1"/>
    <col min="3844" max="3844" width="14.28515625" style="177" customWidth="1"/>
    <col min="3845" max="3847" width="14.7109375" style="177" customWidth="1"/>
    <col min="3848" max="3851" width="0" style="177" hidden="1" customWidth="1"/>
    <col min="3852" max="4097" width="9.140625" style="177"/>
    <col min="4098" max="4098" width="7.85546875" style="177" customWidth="1"/>
    <col min="4099" max="4099" width="14.7109375" style="177" customWidth="1"/>
    <col min="4100" max="4100" width="14.28515625" style="177" customWidth="1"/>
    <col min="4101" max="4103" width="14.7109375" style="177" customWidth="1"/>
    <col min="4104" max="4107" width="0" style="177" hidden="1" customWidth="1"/>
    <col min="4108" max="4353" width="9.140625" style="177"/>
    <col min="4354" max="4354" width="7.85546875" style="177" customWidth="1"/>
    <col min="4355" max="4355" width="14.7109375" style="177" customWidth="1"/>
    <col min="4356" max="4356" width="14.28515625" style="177" customWidth="1"/>
    <col min="4357" max="4359" width="14.7109375" style="177" customWidth="1"/>
    <col min="4360" max="4363" width="0" style="177" hidden="1" customWidth="1"/>
    <col min="4364" max="4609" width="9.140625" style="177"/>
    <col min="4610" max="4610" width="7.85546875" style="177" customWidth="1"/>
    <col min="4611" max="4611" width="14.7109375" style="177" customWidth="1"/>
    <col min="4612" max="4612" width="14.28515625" style="177" customWidth="1"/>
    <col min="4613" max="4615" width="14.7109375" style="177" customWidth="1"/>
    <col min="4616" max="4619" width="0" style="177" hidden="1" customWidth="1"/>
    <col min="4620" max="4865" width="9.140625" style="177"/>
    <col min="4866" max="4866" width="7.85546875" style="177" customWidth="1"/>
    <col min="4867" max="4867" width="14.7109375" style="177" customWidth="1"/>
    <col min="4868" max="4868" width="14.28515625" style="177" customWidth="1"/>
    <col min="4869" max="4871" width="14.7109375" style="177" customWidth="1"/>
    <col min="4872" max="4875" width="0" style="177" hidden="1" customWidth="1"/>
    <col min="4876" max="5121" width="9.140625" style="177"/>
    <col min="5122" max="5122" width="7.85546875" style="177" customWidth="1"/>
    <col min="5123" max="5123" width="14.7109375" style="177" customWidth="1"/>
    <col min="5124" max="5124" width="14.28515625" style="177" customWidth="1"/>
    <col min="5125" max="5127" width="14.7109375" style="177" customWidth="1"/>
    <col min="5128" max="5131" width="0" style="177" hidden="1" customWidth="1"/>
    <col min="5132" max="5377" width="9.140625" style="177"/>
    <col min="5378" max="5378" width="7.85546875" style="177" customWidth="1"/>
    <col min="5379" max="5379" width="14.7109375" style="177" customWidth="1"/>
    <col min="5380" max="5380" width="14.28515625" style="177" customWidth="1"/>
    <col min="5381" max="5383" width="14.7109375" style="177" customWidth="1"/>
    <col min="5384" max="5387" width="0" style="177" hidden="1" customWidth="1"/>
    <col min="5388" max="5633" width="9.140625" style="177"/>
    <col min="5634" max="5634" width="7.85546875" style="177" customWidth="1"/>
    <col min="5635" max="5635" width="14.7109375" style="177" customWidth="1"/>
    <col min="5636" max="5636" width="14.28515625" style="177" customWidth="1"/>
    <col min="5637" max="5639" width="14.7109375" style="177" customWidth="1"/>
    <col min="5640" max="5643" width="0" style="177" hidden="1" customWidth="1"/>
    <col min="5644" max="5889" width="9.140625" style="177"/>
    <col min="5890" max="5890" width="7.85546875" style="177" customWidth="1"/>
    <col min="5891" max="5891" width="14.7109375" style="177" customWidth="1"/>
    <col min="5892" max="5892" width="14.28515625" style="177" customWidth="1"/>
    <col min="5893" max="5895" width="14.7109375" style="177" customWidth="1"/>
    <col min="5896" max="5899" width="0" style="177" hidden="1" customWidth="1"/>
    <col min="5900" max="6145" width="9.140625" style="177"/>
    <col min="6146" max="6146" width="7.85546875" style="177" customWidth="1"/>
    <col min="6147" max="6147" width="14.7109375" style="177" customWidth="1"/>
    <col min="6148" max="6148" width="14.28515625" style="177" customWidth="1"/>
    <col min="6149" max="6151" width="14.7109375" style="177" customWidth="1"/>
    <col min="6152" max="6155" width="0" style="177" hidden="1" customWidth="1"/>
    <col min="6156" max="6401" width="9.140625" style="177"/>
    <col min="6402" max="6402" width="7.85546875" style="177" customWidth="1"/>
    <col min="6403" max="6403" width="14.7109375" style="177" customWidth="1"/>
    <col min="6404" max="6404" width="14.28515625" style="177" customWidth="1"/>
    <col min="6405" max="6407" width="14.7109375" style="177" customWidth="1"/>
    <col min="6408" max="6411" width="0" style="177" hidden="1" customWidth="1"/>
    <col min="6412" max="6657" width="9.140625" style="177"/>
    <col min="6658" max="6658" width="7.85546875" style="177" customWidth="1"/>
    <col min="6659" max="6659" width="14.7109375" style="177" customWidth="1"/>
    <col min="6660" max="6660" width="14.28515625" style="177" customWidth="1"/>
    <col min="6661" max="6663" width="14.7109375" style="177" customWidth="1"/>
    <col min="6664" max="6667" width="0" style="177" hidden="1" customWidth="1"/>
    <col min="6668" max="6913" width="9.140625" style="177"/>
    <col min="6914" max="6914" width="7.85546875" style="177" customWidth="1"/>
    <col min="6915" max="6915" width="14.7109375" style="177" customWidth="1"/>
    <col min="6916" max="6916" width="14.28515625" style="177" customWidth="1"/>
    <col min="6917" max="6919" width="14.7109375" style="177" customWidth="1"/>
    <col min="6920" max="6923" width="0" style="177" hidden="1" customWidth="1"/>
    <col min="6924" max="7169" width="9.140625" style="177"/>
    <col min="7170" max="7170" width="7.85546875" style="177" customWidth="1"/>
    <col min="7171" max="7171" width="14.7109375" style="177" customWidth="1"/>
    <col min="7172" max="7172" width="14.28515625" style="177" customWidth="1"/>
    <col min="7173" max="7175" width="14.7109375" style="177" customWidth="1"/>
    <col min="7176" max="7179" width="0" style="177" hidden="1" customWidth="1"/>
    <col min="7180" max="7425" width="9.140625" style="177"/>
    <col min="7426" max="7426" width="7.85546875" style="177" customWidth="1"/>
    <col min="7427" max="7427" width="14.7109375" style="177" customWidth="1"/>
    <col min="7428" max="7428" width="14.28515625" style="177" customWidth="1"/>
    <col min="7429" max="7431" width="14.7109375" style="177" customWidth="1"/>
    <col min="7432" max="7435" width="0" style="177" hidden="1" customWidth="1"/>
    <col min="7436" max="7681" width="9.140625" style="177"/>
    <col min="7682" max="7682" width="7.85546875" style="177" customWidth="1"/>
    <col min="7683" max="7683" width="14.7109375" style="177" customWidth="1"/>
    <col min="7684" max="7684" width="14.28515625" style="177" customWidth="1"/>
    <col min="7685" max="7687" width="14.7109375" style="177" customWidth="1"/>
    <col min="7688" max="7691" width="0" style="177" hidden="1" customWidth="1"/>
    <col min="7692" max="7937" width="9.140625" style="177"/>
    <col min="7938" max="7938" width="7.85546875" style="177" customWidth="1"/>
    <col min="7939" max="7939" width="14.7109375" style="177" customWidth="1"/>
    <col min="7940" max="7940" width="14.28515625" style="177" customWidth="1"/>
    <col min="7941" max="7943" width="14.7109375" style="177" customWidth="1"/>
    <col min="7944" max="7947" width="0" style="177" hidden="1" customWidth="1"/>
    <col min="7948" max="8193" width="9.140625" style="177"/>
    <col min="8194" max="8194" width="7.85546875" style="177" customWidth="1"/>
    <col min="8195" max="8195" width="14.7109375" style="177" customWidth="1"/>
    <col min="8196" max="8196" width="14.28515625" style="177" customWidth="1"/>
    <col min="8197" max="8199" width="14.7109375" style="177" customWidth="1"/>
    <col min="8200" max="8203" width="0" style="177" hidden="1" customWidth="1"/>
    <col min="8204" max="8449" width="9.140625" style="177"/>
    <col min="8450" max="8450" width="7.85546875" style="177" customWidth="1"/>
    <col min="8451" max="8451" width="14.7109375" style="177" customWidth="1"/>
    <col min="8452" max="8452" width="14.28515625" style="177" customWidth="1"/>
    <col min="8453" max="8455" width="14.7109375" style="177" customWidth="1"/>
    <col min="8456" max="8459" width="0" style="177" hidden="1" customWidth="1"/>
    <col min="8460" max="8705" width="9.140625" style="177"/>
    <col min="8706" max="8706" width="7.85546875" style="177" customWidth="1"/>
    <col min="8707" max="8707" width="14.7109375" style="177" customWidth="1"/>
    <col min="8708" max="8708" width="14.28515625" style="177" customWidth="1"/>
    <col min="8709" max="8711" width="14.7109375" style="177" customWidth="1"/>
    <col min="8712" max="8715" width="0" style="177" hidden="1" customWidth="1"/>
    <col min="8716" max="8961" width="9.140625" style="177"/>
    <col min="8962" max="8962" width="7.85546875" style="177" customWidth="1"/>
    <col min="8963" max="8963" width="14.7109375" style="177" customWidth="1"/>
    <col min="8964" max="8964" width="14.28515625" style="177" customWidth="1"/>
    <col min="8965" max="8967" width="14.7109375" style="177" customWidth="1"/>
    <col min="8968" max="8971" width="0" style="177" hidden="1" customWidth="1"/>
    <col min="8972" max="9217" width="9.140625" style="177"/>
    <col min="9218" max="9218" width="7.85546875" style="177" customWidth="1"/>
    <col min="9219" max="9219" width="14.7109375" style="177" customWidth="1"/>
    <col min="9220" max="9220" width="14.28515625" style="177" customWidth="1"/>
    <col min="9221" max="9223" width="14.7109375" style="177" customWidth="1"/>
    <col min="9224" max="9227" width="0" style="177" hidden="1" customWidth="1"/>
    <col min="9228" max="9473" width="9.140625" style="177"/>
    <col min="9474" max="9474" width="7.85546875" style="177" customWidth="1"/>
    <col min="9475" max="9475" width="14.7109375" style="177" customWidth="1"/>
    <col min="9476" max="9476" width="14.28515625" style="177" customWidth="1"/>
    <col min="9477" max="9479" width="14.7109375" style="177" customWidth="1"/>
    <col min="9480" max="9483" width="0" style="177" hidden="1" customWidth="1"/>
    <col min="9484" max="9729" width="9.140625" style="177"/>
    <col min="9730" max="9730" width="7.85546875" style="177" customWidth="1"/>
    <col min="9731" max="9731" width="14.7109375" style="177" customWidth="1"/>
    <col min="9732" max="9732" width="14.28515625" style="177" customWidth="1"/>
    <col min="9733" max="9735" width="14.7109375" style="177" customWidth="1"/>
    <col min="9736" max="9739" width="0" style="177" hidden="1" customWidth="1"/>
    <col min="9740" max="9985" width="9.140625" style="177"/>
    <col min="9986" max="9986" width="7.85546875" style="177" customWidth="1"/>
    <col min="9987" max="9987" width="14.7109375" style="177" customWidth="1"/>
    <col min="9988" max="9988" width="14.28515625" style="177" customWidth="1"/>
    <col min="9989" max="9991" width="14.7109375" style="177" customWidth="1"/>
    <col min="9992" max="9995" width="0" style="177" hidden="1" customWidth="1"/>
    <col min="9996" max="10241" width="9.140625" style="177"/>
    <col min="10242" max="10242" width="7.85546875" style="177" customWidth="1"/>
    <col min="10243" max="10243" width="14.7109375" style="177" customWidth="1"/>
    <col min="10244" max="10244" width="14.28515625" style="177" customWidth="1"/>
    <col min="10245" max="10247" width="14.7109375" style="177" customWidth="1"/>
    <col min="10248" max="10251" width="0" style="177" hidden="1" customWidth="1"/>
    <col min="10252" max="10497" width="9.140625" style="177"/>
    <col min="10498" max="10498" width="7.85546875" style="177" customWidth="1"/>
    <col min="10499" max="10499" width="14.7109375" style="177" customWidth="1"/>
    <col min="10500" max="10500" width="14.28515625" style="177" customWidth="1"/>
    <col min="10501" max="10503" width="14.7109375" style="177" customWidth="1"/>
    <col min="10504" max="10507" width="0" style="177" hidden="1" customWidth="1"/>
    <col min="10508" max="10753" width="9.140625" style="177"/>
    <col min="10754" max="10754" width="7.85546875" style="177" customWidth="1"/>
    <col min="10755" max="10755" width="14.7109375" style="177" customWidth="1"/>
    <col min="10756" max="10756" width="14.28515625" style="177" customWidth="1"/>
    <col min="10757" max="10759" width="14.7109375" style="177" customWidth="1"/>
    <col min="10760" max="10763" width="0" style="177" hidden="1" customWidth="1"/>
    <col min="10764" max="11009" width="9.140625" style="177"/>
    <col min="11010" max="11010" width="7.85546875" style="177" customWidth="1"/>
    <col min="11011" max="11011" width="14.7109375" style="177" customWidth="1"/>
    <col min="11012" max="11012" width="14.28515625" style="177" customWidth="1"/>
    <col min="11013" max="11015" width="14.7109375" style="177" customWidth="1"/>
    <col min="11016" max="11019" width="0" style="177" hidden="1" customWidth="1"/>
    <col min="11020" max="11265" width="9.140625" style="177"/>
    <col min="11266" max="11266" width="7.85546875" style="177" customWidth="1"/>
    <col min="11267" max="11267" width="14.7109375" style="177" customWidth="1"/>
    <col min="11268" max="11268" width="14.28515625" style="177" customWidth="1"/>
    <col min="11269" max="11271" width="14.7109375" style="177" customWidth="1"/>
    <col min="11272" max="11275" width="0" style="177" hidden="1" customWidth="1"/>
    <col min="11276" max="11521" width="9.140625" style="177"/>
    <col min="11522" max="11522" width="7.85546875" style="177" customWidth="1"/>
    <col min="11523" max="11523" width="14.7109375" style="177" customWidth="1"/>
    <col min="11524" max="11524" width="14.28515625" style="177" customWidth="1"/>
    <col min="11525" max="11527" width="14.7109375" style="177" customWidth="1"/>
    <col min="11528" max="11531" width="0" style="177" hidden="1" customWidth="1"/>
    <col min="11532" max="11777" width="9.140625" style="177"/>
    <col min="11778" max="11778" width="7.85546875" style="177" customWidth="1"/>
    <col min="11779" max="11779" width="14.7109375" style="177" customWidth="1"/>
    <col min="11780" max="11780" width="14.28515625" style="177" customWidth="1"/>
    <col min="11781" max="11783" width="14.7109375" style="177" customWidth="1"/>
    <col min="11784" max="11787" width="0" style="177" hidden="1" customWidth="1"/>
    <col min="11788" max="12033" width="9.140625" style="177"/>
    <col min="12034" max="12034" width="7.85546875" style="177" customWidth="1"/>
    <col min="12035" max="12035" width="14.7109375" style="177" customWidth="1"/>
    <col min="12036" max="12036" width="14.28515625" style="177" customWidth="1"/>
    <col min="12037" max="12039" width="14.7109375" style="177" customWidth="1"/>
    <col min="12040" max="12043" width="0" style="177" hidden="1" customWidth="1"/>
    <col min="12044" max="12289" width="9.140625" style="177"/>
    <col min="12290" max="12290" width="7.85546875" style="177" customWidth="1"/>
    <col min="12291" max="12291" width="14.7109375" style="177" customWidth="1"/>
    <col min="12292" max="12292" width="14.28515625" style="177" customWidth="1"/>
    <col min="12293" max="12295" width="14.7109375" style="177" customWidth="1"/>
    <col min="12296" max="12299" width="0" style="177" hidden="1" customWidth="1"/>
    <col min="12300" max="12545" width="9.140625" style="177"/>
    <col min="12546" max="12546" width="7.85546875" style="177" customWidth="1"/>
    <col min="12547" max="12547" width="14.7109375" style="177" customWidth="1"/>
    <col min="12548" max="12548" width="14.28515625" style="177" customWidth="1"/>
    <col min="12549" max="12551" width="14.7109375" style="177" customWidth="1"/>
    <col min="12552" max="12555" width="0" style="177" hidden="1" customWidth="1"/>
    <col min="12556" max="12801" width="9.140625" style="177"/>
    <col min="12802" max="12802" width="7.85546875" style="177" customWidth="1"/>
    <col min="12803" max="12803" width="14.7109375" style="177" customWidth="1"/>
    <col min="12804" max="12804" width="14.28515625" style="177" customWidth="1"/>
    <col min="12805" max="12807" width="14.7109375" style="177" customWidth="1"/>
    <col min="12808" max="12811" width="0" style="177" hidden="1" customWidth="1"/>
    <col min="12812" max="13057" width="9.140625" style="177"/>
    <col min="13058" max="13058" width="7.85546875" style="177" customWidth="1"/>
    <col min="13059" max="13059" width="14.7109375" style="177" customWidth="1"/>
    <col min="13060" max="13060" width="14.28515625" style="177" customWidth="1"/>
    <col min="13061" max="13063" width="14.7109375" style="177" customWidth="1"/>
    <col min="13064" max="13067" width="0" style="177" hidden="1" customWidth="1"/>
    <col min="13068" max="13313" width="9.140625" style="177"/>
    <col min="13314" max="13314" width="7.85546875" style="177" customWidth="1"/>
    <col min="13315" max="13315" width="14.7109375" style="177" customWidth="1"/>
    <col min="13316" max="13316" width="14.28515625" style="177" customWidth="1"/>
    <col min="13317" max="13319" width="14.7109375" style="177" customWidth="1"/>
    <col min="13320" max="13323" width="0" style="177" hidden="1" customWidth="1"/>
    <col min="13324" max="13569" width="9.140625" style="177"/>
    <col min="13570" max="13570" width="7.85546875" style="177" customWidth="1"/>
    <col min="13571" max="13571" width="14.7109375" style="177" customWidth="1"/>
    <col min="13572" max="13572" width="14.28515625" style="177" customWidth="1"/>
    <col min="13573" max="13575" width="14.7109375" style="177" customWidth="1"/>
    <col min="13576" max="13579" width="0" style="177" hidden="1" customWidth="1"/>
    <col min="13580" max="13825" width="9.140625" style="177"/>
    <col min="13826" max="13826" width="7.85546875" style="177" customWidth="1"/>
    <col min="13827" max="13827" width="14.7109375" style="177" customWidth="1"/>
    <col min="13828" max="13828" width="14.28515625" style="177" customWidth="1"/>
    <col min="13829" max="13831" width="14.7109375" style="177" customWidth="1"/>
    <col min="13832" max="13835" width="0" style="177" hidden="1" customWidth="1"/>
    <col min="13836" max="14081" width="9.140625" style="177"/>
    <col min="14082" max="14082" width="7.85546875" style="177" customWidth="1"/>
    <col min="14083" max="14083" width="14.7109375" style="177" customWidth="1"/>
    <col min="14084" max="14084" width="14.28515625" style="177" customWidth="1"/>
    <col min="14085" max="14087" width="14.7109375" style="177" customWidth="1"/>
    <col min="14088" max="14091" width="0" style="177" hidden="1" customWidth="1"/>
    <col min="14092" max="14337" width="9.140625" style="177"/>
    <col min="14338" max="14338" width="7.85546875" style="177" customWidth="1"/>
    <col min="14339" max="14339" width="14.7109375" style="177" customWidth="1"/>
    <col min="14340" max="14340" width="14.28515625" style="177" customWidth="1"/>
    <col min="14341" max="14343" width="14.7109375" style="177" customWidth="1"/>
    <col min="14344" max="14347" width="0" style="177" hidden="1" customWidth="1"/>
    <col min="14348" max="14593" width="9.140625" style="177"/>
    <col min="14594" max="14594" width="7.85546875" style="177" customWidth="1"/>
    <col min="14595" max="14595" width="14.7109375" style="177" customWidth="1"/>
    <col min="14596" max="14596" width="14.28515625" style="177" customWidth="1"/>
    <col min="14597" max="14599" width="14.7109375" style="177" customWidth="1"/>
    <col min="14600" max="14603" width="0" style="177" hidden="1" customWidth="1"/>
    <col min="14604" max="14849" width="9.140625" style="177"/>
    <col min="14850" max="14850" width="7.85546875" style="177" customWidth="1"/>
    <col min="14851" max="14851" width="14.7109375" style="177" customWidth="1"/>
    <col min="14852" max="14852" width="14.28515625" style="177" customWidth="1"/>
    <col min="14853" max="14855" width="14.7109375" style="177" customWidth="1"/>
    <col min="14856" max="14859" width="0" style="177" hidden="1" customWidth="1"/>
    <col min="14860" max="15105" width="9.140625" style="177"/>
    <col min="15106" max="15106" width="7.85546875" style="177" customWidth="1"/>
    <col min="15107" max="15107" width="14.7109375" style="177" customWidth="1"/>
    <col min="15108" max="15108" width="14.28515625" style="177" customWidth="1"/>
    <col min="15109" max="15111" width="14.7109375" style="177" customWidth="1"/>
    <col min="15112" max="15115" width="0" style="177" hidden="1" customWidth="1"/>
    <col min="15116" max="15361" width="9.140625" style="177"/>
    <col min="15362" max="15362" width="7.85546875" style="177" customWidth="1"/>
    <col min="15363" max="15363" width="14.7109375" style="177" customWidth="1"/>
    <col min="15364" max="15364" width="14.28515625" style="177" customWidth="1"/>
    <col min="15365" max="15367" width="14.7109375" style="177" customWidth="1"/>
    <col min="15368" max="15371" width="0" style="177" hidden="1" customWidth="1"/>
    <col min="15372" max="15617" width="9.140625" style="177"/>
    <col min="15618" max="15618" width="7.85546875" style="177" customWidth="1"/>
    <col min="15619" max="15619" width="14.7109375" style="177" customWidth="1"/>
    <col min="15620" max="15620" width="14.28515625" style="177" customWidth="1"/>
    <col min="15621" max="15623" width="14.7109375" style="177" customWidth="1"/>
    <col min="15624" max="15627" width="0" style="177" hidden="1" customWidth="1"/>
    <col min="15628" max="15873" width="9.140625" style="177"/>
    <col min="15874" max="15874" width="7.85546875" style="177" customWidth="1"/>
    <col min="15875" max="15875" width="14.7109375" style="177" customWidth="1"/>
    <col min="15876" max="15876" width="14.28515625" style="177" customWidth="1"/>
    <col min="15877" max="15879" width="14.7109375" style="177" customWidth="1"/>
    <col min="15880" max="15883" width="0" style="177" hidden="1" customWidth="1"/>
    <col min="15884" max="16129" width="9.140625" style="177"/>
    <col min="16130" max="16130" width="7.85546875" style="177" customWidth="1"/>
    <col min="16131" max="16131" width="14.7109375" style="177" customWidth="1"/>
    <col min="16132" max="16132" width="14.28515625" style="177" customWidth="1"/>
    <col min="16133" max="16135" width="14.7109375" style="177" customWidth="1"/>
    <col min="16136" max="16139" width="0" style="177" hidden="1" customWidth="1"/>
    <col min="16140" max="16384" width="9.140625" style="177"/>
  </cols>
  <sheetData>
    <row r="1" spans="1:11" x14ac:dyDescent="0.25">
      <c r="A1" s="267"/>
      <c r="B1" s="267"/>
      <c r="C1" s="267"/>
      <c r="D1" s="267"/>
      <c r="E1" s="267"/>
      <c r="F1" s="267"/>
      <c r="G1" s="268"/>
      <c r="H1" s="269"/>
      <c r="I1" s="269"/>
      <c r="J1" s="269"/>
      <c r="K1" s="269"/>
    </row>
    <row r="2" spans="1:11" x14ac:dyDescent="0.25">
      <c r="A2" s="267"/>
      <c r="B2" s="267"/>
      <c r="C2" s="267"/>
      <c r="D2" s="267"/>
      <c r="E2" s="267"/>
      <c r="F2" s="270"/>
      <c r="G2" s="271"/>
      <c r="H2" s="269"/>
      <c r="I2" s="269"/>
      <c r="J2" s="269"/>
      <c r="K2" s="269"/>
    </row>
    <row r="3" spans="1:11" x14ac:dyDescent="0.25">
      <c r="A3" s="269"/>
      <c r="B3" s="269"/>
      <c r="C3" s="267"/>
      <c r="D3" s="267"/>
      <c r="E3" s="267"/>
      <c r="F3" s="270"/>
      <c r="G3" s="271"/>
      <c r="H3" s="269"/>
      <c r="I3" s="269"/>
      <c r="J3" s="269"/>
      <c r="K3" s="269"/>
    </row>
    <row r="4" spans="1:11" ht="21" x14ac:dyDescent="0.35">
      <c r="A4" s="267"/>
      <c r="B4" s="272" t="s">
        <v>87</v>
      </c>
      <c r="C4" s="267"/>
      <c r="D4" s="267"/>
      <c r="E4" s="273"/>
      <c r="F4" s="274"/>
      <c r="G4" s="267"/>
      <c r="H4" s="269"/>
      <c r="I4" s="269"/>
      <c r="J4" s="269"/>
      <c r="K4" s="269"/>
    </row>
    <row r="5" spans="1:11" x14ac:dyDescent="0.25">
      <c r="A5" s="267"/>
      <c r="B5" s="275" t="s">
        <v>88</v>
      </c>
      <c r="C5" s="267"/>
      <c r="D5" s="267"/>
      <c r="E5" s="267"/>
      <c r="F5" s="274"/>
      <c r="G5" s="267"/>
      <c r="H5" s="269"/>
      <c r="I5" s="269"/>
      <c r="J5" s="269"/>
      <c r="K5" s="269"/>
    </row>
    <row r="6" spans="1:11" x14ac:dyDescent="0.25">
      <c r="A6" s="267"/>
      <c r="B6" s="275"/>
      <c r="C6" s="267"/>
      <c r="D6" s="267"/>
      <c r="E6" s="267"/>
      <c r="F6" s="274"/>
      <c r="G6" s="267"/>
      <c r="H6" s="269"/>
      <c r="I6" s="269"/>
      <c r="J6" s="269"/>
      <c r="K6" s="269"/>
    </row>
    <row r="7" spans="1:11" x14ac:dyDescent="0.25">
      <c r="A7" s="267"/>
      <c r="B7" s="276" t="s">
        <v>63</v>
      </c>
      <c r="C7" s="277"/>
      <c r="D7" s="278"/>
      <c r="E7" s="279">
        <v>43101</v>
      </c>
      <c r="F7" s="280"/>
      <c r="G7" s="267"/>
      <c r="H7" s="269"/>
      <c r="I7" s="269"/>
      <c r="J7" s="269"/>
      <c r="K7" s="269"/>
    </row>
    <row r="8" spans="1:11" x14ac:dyDescent="0.25">
      <c r="A8" s="267"/>
      <c r="B8" s="281" t="s">
        <v>89</v>
      </c>
      <c r="C8" s="282"/>
      <c r="D8" s="269"/>
      <c r="E8" s="283">
        <v>49674</v>
      </c>
      <c r="F8" s="284"/>
      <c r="G8" s="267"/>
      <c r="H8" s="269"/>
      <c r="I8" s="269"/>
      <c r="J8" s="269"/>
      <c r="K8" s="269"/>
    </row>
    <row r="9" spans="1:11" x14ac:dyDescent="0.25">
      <c r="A9" s="267"/>
      <c r="B9" s="281" t="s">
        <v>65</v>
      </c>
      <c r="C9" s="282"/>
      <c r="D9" s="269"/>
      <c r="E9" s="285">
        <v>216</v>
      </c>
      <c r="F9" s="284" t="s">
        <v>66</v>
      </c>
      <c r="G9" s="267"/>
      <c r="H9" s="269"/>
      <c r="I9" s="269"/>
      <c r="J9" s="269"/>
      <c r="K9" s="269"/>
    </row>
    <row r="10" spans="1:11" x14ac:dyDescent="0.25">
      <c r="A10" s="267"/>
      <c r="B10" s="281" t="s">
        <v>90</v>
      </c>
      <c r="C10" s="282"/>
      <c r="D10" s="269"/>
      <c r="E10" s="286">
        <v>197128.438516864</v>
      </c>
      <c r="F10" s="284" t="s">
        <v>69</v>
      </c>
      <c r="G10" s="275" t="s">
        <v>91</v>
      </c>
      <c r="H10" s="269" t="s">
        <v>92</v>
      </c>
      <c r="I10" s="269"/>
      <c r="J10" s="269">
        <v>855.7</v>
      </c>
      <c r="K10" s="269" t="s">
        <v>93</v>
      </c>
    </row>
    <row r="11" spans="1:11" x14ac:dyDescent="0.25">
      <c r="A11" s="267"/>
      <c r="B11" s="281"/>
      <c r="C11" s="282"/>
      <c r="D11" s="269"/>
      <c r="E11" s="287"/>
      <c r="F11" s="288"/>
      <c r="G11" s="267"/>
      <c r="H11" s="269"/>
      <c r="I11" s="269"/>
      <c r="J11" s="269"/>
      <c r="K11" s="269"/>
    </row>
    <row r="12" spans="1:11" x14ac:dyDescent="0.25">
      <c r="A12" s="267"/>
      <c r="B12" s="281" t="s">
        <v>72</v>
      </c>
      <c r="C12" s="282"/>
      <c r="D12" s="269"/>
      <c r="E12" s="289">
        <v>1</v>
      </c>
      <c r="F12" s="284"/>
      <c r="G12" s="267"/>
      <c r="H12" s="269"/>
      <c r="I12" s="269"/>
      <c r="J12" s="269"/>
      <c r="K12" s="269"/>
    </row>
    <row r="13" spans="1:11" x14ac:dyDescent="0.25">
      <c r="A13" s="267"/>
      <c r="B13" s="281" t="s">
        <v>73</v>
      </c>
      <c r="C13" s="282"/>
      <c r="D13" s="269"/>
      <c r="E13" s="286">
        <v>197128.44</v>
      </c>
      <c r="F13" s="284" t="s">
        <v>69</v>
      </c>
      <c r="G13" s="267"/>
      <c r="H13" s="269"/>
      <c r="I13" s="269"/>
      <c r="J13" s="269"/>
      <c r="K13" s="269"/>
    </row>
    <row r="14" spans="1:11" x14ac:dyDescent="0.25">
      <c r="A14" s="267"/>
      <c r="B14" s="281" t="s">
        <v>74</v>
      </c>
      <c r="C14" s="282"/>
      <c r="D14" s="269"/>
      <c r="E14" s="290">
        <v>0</v>
      </c>
      <c r="F14" s="284" t="s">
        <v>69</v>
      </c>
      <c r="G14" s="267"/>
      <c r="H14" s="269"/>
      <c r="I14" s="269"/>
      <c r="J14" s="269"/>
      <c r="K14" s="269"/>
    </row>
    <row r="15" spans="1:11" x14ac:dyDescent="0.25">
      <c r="A15" s="267"/>
      <c r="B15" s="291" t="s">
        <v>94</v>
      </c>
      <c r="C15" s="292"/>
      <c r="D15" s="293"/>
      <c r="E15" s="294">
        <v>0</v>
      </c>
      <c r="F15" s="295"/>
      <c r="G15" s="296"/>
      <c r="H15" s="269"/>
      <c r="I15" s="269"/>
      <c r="J15" s="269"/>
      <c r="K15" s="269"/>
    </row>
    <row r="16" spans="1:11" x14ac:dyDescent="0.25">
      <c r="A16" s="267"/>
      <c r="B16" s="285"/>
      <c r="C16" s="282"/>
      <c r="D16" s="269"/>
      <c r="E16" s="297"/>
      <c r="F16" s="285"/>
      <c r="G16" s="296"/>
      <c r="H16" s="269"/>
      <c r="I16" s="269"/>
      <c r="J16" s="269"/>
      <c r="K16" s="269"/>
    </row>
    <row r="18" spans="1:11" ht="15.75" thickBot="1" x14ac:dyDescent="0.3">
      <c r="A18" s="298" t="s">
        <v>76</v>
      </c>
      <c r="B18" s="298" t="s">
        <v>77</v>
      </c>
      <c r="C18" s="298" t="s">
        <v>78</v>
      </c>
      <c r="D18" s="298" t="s">
        <v>79</v>
      </c>
      <c r="E18" s="298" t="s">
        <v>80</v>
      </c>
      <c r="F18" s="298" t="s">
        <v>81</v>
      </c>
      <c r="G18" s="298" t="s">
        <v>82</v>
      </c>
      <c r="H18" s="269"/>
      <c r="I18" s="299" t="s">
        <v>95</v>
      </c>
      <c r="J18" s="299" t="s">
        <v>96</v>
      </c>
      <c r="K18" s="299" t="s">
        <v>97</v>
      </c>
    </row>
    <row r="19" spans="1:11" x14ac:dyDescent="0.25">
      <c r="A19" s="300">
        <v>43101</v>
      </c>
      <c r="B19" s="301">
        <v>1</v>
      </c>
      <c r="C19" s="302">
        <v>197128.438516864</v>
      </c>
      <c r="D19" s="303">
        <v>0</v>
      </c>
      <c r="E19" s="303">
        <v>912.63</v>
      </c>
      <c r="F19" s="303">
        <v>912.63</v>
      </c>
      <c r="G19" s="303">
        <v>196215.808516864</v>
      </c>
      <c r="H19" s="269"/>
      <c r="I19" s="304">
        <v>14279.556558</v>
      </c>
      <c r="J19" s="304">
        <v>16.687573399555919</v>
      </c>
      <c r="K19" s="304">
        <v>1.0665303260488488</v>
      </c>
    </row>
    <row r="20" spans="1:11" x14ac:dyDescent="0.25">
      <c r="A20" s="300">
        <v>43132</v>
      </c>
      <c r="B20" s="301">
        <v>2</v>
      </c>
      <c r="C20" s="302">
        <v>196215.808516864</v>
      </c>
      <c r="D20" s="303">
        <v>0</v>
      </c>
      <c r="E20" s="303">
        <v>912.63</v>
      </c>
      <c r="F20" s="303">
        <v>912.63</v>
      </c>
      <c r="G20" s="303">
        <v>195303.17851686399</v>
      </c>
      <c r="H20" s="269"/>
      <c r="I20" s="304">
        <v>14279.556558</v>
      </c>
      <c r="J20" s="304">
        <v>16.687573399555919</v>
      </c>
      <c r="K20" s="304">
        <v>1.0665303260488488</v>
      </c>
    </row>
    <row r="21" spans="1:11" x14ac:dyDescent="0.25">
      <c r="A21" s="300">
        <v>43160</v>
      </c>
      <c r="B21" s="301">
        <v>3</v>
      </c>
      <c r="C21" s="302">
        <v>195303.17851686399</v>
      </c>
      <c r="D21" s="303">
        <v>0</v>
      </c>
      <c r="E21" s="303">
        <v>912.63</v>
      </c>
      <c r="F21" s="303">
        <v>912.63</v>
      </c>
      <c r="G21" s="303">
        <v>194390.54851686399</v>
      </c>
      <c r="H21" s="269"/>
      <c r="I21" s="304">
        <v>14279.556558</v>
      </c>
      <c r="J21" s="304">
        <v>16.687573399555919</v>
      </c>
      <c r="K21" s="304">
        <v>1.0665303260488488</v>
      </c>
    </row>
    <row r="22" spans="1:11" x14ac:dyDescent="0.25">
      <c r="A22" s="300">
        <v>43191</v>
      </c>
      <c r="B22" s="301">
        <v>4</v>
      </c>
      <c r="C22" s="302">
        <v>194390.54851686399</v>
      </c>
      <c r="D22" s="303">
        <v>0</v>
      </c>
      <c r="E22" s="303">
        <v>912.63</v>
      </c>
      <c r="F22" s="303">
        <v>912.63</v>
      </c>
      <c r="G22" s="303">
        <v>193477.91851686398</v>
      </c>
      <c r="H22" s="269"/>
      <c r="I22" s="304">
        <v>14279.556558</v>
      </c>
      <c r="J22" s="304">
        <v>16.687573399555919</v>
      </c>
      <c r="K22" s="304">
        <v>1.0665303260488488</v>
      </c>
    </row>
    <row r="23" spans="1:11" x14ac:dyDescent="0.25">
      <c r="A23" s="300">
        <v>43221</v>
      </c>
      <c r="B23" s="301">
        <v>5</v>
      </c>
      <c r="C23" s="302">
        <v>193477.91851686398</v>
      </c>
      <c r="D23" s="303">
        <v>0</v>
      </c>
      <c r="E23" s="303">
        <v>912.63</v>
      </c>
      <c r="F23" s="303">
        <v>912.63</v>
      </c>
      <c r="G23" s="303">
        <v>192565.28851686398</v>
      </c>
      <c r="H23" s="269"/>
      <c r="I23" s="304">
        <v>14279.556558</v>
      </c>
      <c r="J23" s="304">
        <v>16.687573399555919</v>
      </c>
      <c r="K23" s="304">
        <v>1.0665303260488488</v>
      </c>
    </row>
    <row r="24" spans="1:11" x14ac:dyDescent="0.25">
      <c r="A24" s="300">
        <v>43252</v>
      </c>
      <c r="B24" s="301">
        <v>6</v>
      </c>
      <c r="C24" s="302">
        <v>192565.28851686398</v>
      </c>
      <c r="D24" s="303">
        <v>0</v>
      </c>
      <c r="E24" s="303">
        <v>912.63</v>
      </c>
      <c r="F24" s="303">
        <v>912.63</v>
      </c>
      <c r="G24" s="303">
        <v>191652.65851686397</v>
      </c>
      <c r="H24" s="269"/>
      <c r="I24" s="304">
        <v>14279.556558</v>
      </c>
      <c r="J24" s="304">
        <v>16.687573399555919</v>
      </c>
      <c r="K24" s="304">
        <v>1.0665303260488488</v>
      </c>
    </row>
    <row r="25" spans="1:11" x14ac:dyDescent="0.25">
      <c r="A25" s="300">
        <v>43282</v>
      </c>
      <c r="B25" s="301">
        <v>7</v>
      </c>
      <c r="C25" s="302">
        <v>191652.65851686397</v>
      </c>
      <c r="D25" s="303">
        <v>0</v>
      </c>
      <c r="E25" s="303">
        <v>912.63</v>
      </c>
      <c r="F25" s="303">
        <v>912.63</v>
      </c>
      <c r="G25" s="303">
        <v>190740.02851686397</v>
      </c>
      <c r="H25" s="269"/>
      <c r="I25" s="304">
        <v>14279.556558</v>
      </c>
      <c r="J25" s="304">
        <v>16.687573399555919</v>
      </c>
      <c r="K25" s="304">
        <v>1.0665303260488488</v>
      </c>
    </row>
    <row r="26" spans="1:11" x14ac:dyDescent="0.25">
      <c r="A26" s="300">
        <v>43313</v>
      </c>
      <c r="B26" s="301">
        <v>8</v>
      </c>
      <c r="C26" s="302">
        <v>190740.02851686397</v>
      </c>
      <c r="D26" s="303">
        <v>0</v>
      </c>
      <c r="E26" s="303">
        <v>912.63</v>
      </c>
      <c r="F26" s="303">
        <v>912.63</v>
      </c>
      <c r="G26" s="303">
        <v>189827.39851686396</v>
      </c>
      <c r="H26" s="269"/>
      <c r="I26" s="304">
        <v>14279.556558</v>
      </c>
      <c r="J26" s="304">
        <v>16.687573399555919</v>
      </c>
      <c r="K26" s="304">
        <v>1.0665303260488488</v>
      </c>
    </row>
    <row r="27" spans="1:11" x14ac:dyDescent="0.25">
      <c r="A27" s="300">
        <v>43344</v>
      </c>
      <c r="B27" s="301">
        <v>9</v>
      </c>
      <c r="C27" s="302">
        <v>189827.39851686396</v>
      </c>
      <c r="D27" s="303">
        <v>0</v>
      </c>
      <c r="E27" s="303">
        <v>912.63</v>
      </c>
      <c r="F27" s="303">
        <v>912.63</v>
      </c>
      <c r="G27" s="303">
        <v>188914.76851686396</v>
      </c>
      <c r="H27" s="269"/>
      <c r="I27" s="304">
        <v>14279.556558</v>
      </c>
      <c r="J27" s="304">
        <v>16.687573399555919</v>
      </c>
      <c r="K27" s="304">
        <v>1.0665303260488488</v>
      </c>
    </row>
    <row r="28" spans="1:11" x14ac:dyDescent="0.25">
      <c r="A28" s="300">
        <v>43374</v>
      </c>
      <c r="B28" s="301">
        <v>10</v>
      </c>
      <c r="C28" s="302">
        <v>188914.76851686396</v>
      </c>
      <c r="D28" s="303">
        <v>0</v>
      </c>
      <c r="E28" s="303">
        <v>912.63</v>
      </c>
      <c r="F28" s="303">
        <v>912.63</v>
      </c>
      <c r="G28" s="303">
        <v>188002.13851686395</v>
      </c>
      <c r="H28" s="269"/>
      <c r="I28" s="304">
        <v>14279.556558</v>
      </c>
      <c r="J28" s="304">
        <v>16.687573399555919</v>
      </c>
      <c r="K28" s="304">
        <v>1.0665303260488488</v>
      </c>
    </row>
    <row r="29" spans="1:11" x14ac:dyDescent="0.25">
      <c r="A29" s="300">
        <v>43405</v>
      </c>
      <c r="B29" s="301">
        <v>11</v>
      </c>
      <c r="C29" s="302">
        <v>188002.13851686395</v>
      </c>
      <c r="D29" s="303">
        <v>0</v>
      </c>
      <c r="E29" s="303">
        <v>912.63</v>
      </c>
      <c r="F29" s="303">
        <v>912.63</v>
      </c>
      <c r="G29" s="303">
        <v>187089.50851686395</v>
      </c>
      <c r="H29" s="269"/>
      <c r="I29" s="304">
        <v>14279.556558</v>
      </c>
      <c r="J29" s="304">
        <v>16.687573399555919</v>
      </c>
      <c r="K29" s="304">
        <v>1.0665303260488488</v>
      </c>
    </row>
    <row r="30" spans="1:11" x14ac:dyDescent="0.25">
      <c r="A30" s="300">
        <v>43435</v>
      </c>
      <c r="B30" s="301">
        <v>12</v>
      </c>
      <c r="C30" s="302">
        <v>187089.50851686395</v>
      </c>
      <c r="D30" s="303">
        <v>0</v>
      </c>
      <c r="E30" s="303">
        <v>912.63</v>
      </c>
      <c r="F30" s="303">
        <v>912.63</v>
      </c>
      <c r="G30" s="303">
        <v>186176.87851686394</v>
      </c>
      <c r="H30" s="269"/>
      <c r="I30" s="304">
        <v>14279.556558</v>
      </c>
      <c r="J30" s="304">
        <v>16.687573399555919</v>
      </c>
      <c r="K30" s="304">
        <v>1.0665303260488488</v>
      </c>
    </row>
    <row r="31" spans="1:11" x14ac:dyDescent="0.25">
      <c r="A31" s="300">
        <v>43466</v>
      </c>
      <c r="B31" s="301">
        <v>13</v>
      </c>
      <c r="C31" s="302">
        <v>186176.87851686394</v>
      </c>
      <c r="D31" s="303">
        <v>0</v>
      </c>
      <c r="E31" s="303">
        <v>912.63</v>
      </c>
      <c r="F31" s="303">
        <v>912.63</v>
      </c>
      <c r="G31" s="303">
        <v>185264.24851686394</v>
      </c>
      <c r="H31" s="269"/>
      <c r="I31" s="304">
        <v>14279.556558</v>
      </c>
      <c r="J31" s="304">
        <v>16.687573399555919</v>
      </c>
      <c r="K31" s="304">
        <v>1.0665303260488488</v>
      </c>
    </row>
    <row r="32" spans="1:11" x14ac:dyDescent="0.25">
      <c r="A32" s="300">
        <v>43497</v>
      </c>
      <c r="B32" s="301">
        <v>14</v>
      </c>
      <c r="C32" s="302">
        <v>185264.24851686394</v>
      </c>
      <c r="D32" s="303">
        <v>0</v>
      </c>
      <c r="E32" s="303">
        <v>912.63</v>
      </c>
      <c r="F32" s="303">
        <v>912.63</v>
      </c>
      <c r="G32" s="303">
        <v>184351.61851686393</v>
      </c>
      <c r="H32" s="269"/>
      <c r="I32" s="304">
        <v>14279.556558</v>
      </c>
      <c r="J32" s="304">
        <v>16.687573399555919</v>
      </c>
      <c r="K32" s="304">
        <v>1.0665303260488488</v>
      </c>
    </row>
    <row r="33" spans="1:11" x14ac:dyDescent="0.25">
      <c r="A33" s="300">
        <v>43525</v>
      </c>
      <c r="B33" s="301">
        <v>15</v>
      </c>
      <c r="C33" s="302">
        <v>184351.61851686393</v>
      </c>
      <c r="D33" s="303">
        <v>0</v>
      </c>
      <c r="E33" s="303">
        <v>912.63</v>
      </c>
      <c r="F33" s="303">
        <v>912.63</v>
      </c>
      <c r="G33" s="303">
        <v>183438.98851686393</v>
      </c>
      <c r="H33" s="269"/>
      <c r="I33" s="304">
        <v>14279.556558</v>
      </c>
      <c r="J33" s="304">
        <v>16.687573399555919</v>
      </c>
      <c r="K33" s="304">
        <v>1.0665303260488488</v>
      </c>
    </row>
    <row r="34" spans="1:11" x14ac:dyDescent="0.25">
      <c r="A34" s="300">
        <v>43556</v>
      </c>
      <c r="B34" s="301">
        <v>16</v>
      </c>
      <c r="C34" s="302">
        <v>183438.98851686393</v>
      </c>
      <c r="D34" s="303">
        <v>0</v>
      </c>
      <c r="E34" s="303">
        <v>912.63</v>
      </c>
      <c r="F34" s="303">
        <v>912.63</v>
      </c>
      <c r="G34" s="303">
        <v>182526.35851686393</v>
      </c>
      <c r="H34" s="269"/>
      <c r="I34" s="304">
        <v>14279.556558</v>
      </c>
      <c r="J34" s="304">
        <v>16.687573399555919</v>
      </c>
      <c r="K34" s="304">
        <v>1.0665303260488488</v>
      </c>
    </row>
    <row r="35" spans="1:11" x14ac:dyDescent="0.25">
      <c r="A35" s="300">
        <v>43586</v>
      </c>
      <c r="B35" s="301">
        <v>17</v>
      </c>
      <c r="C35" s="302">
        <v>182526.35851686393</v>
      </c>
      <c r="D35" s="303">
        <v>0</v>
      </c>
      <c r="E35" s="303">
        <v>912.63</v>
      </c>
      <c r="F35" s="303">
        <v>912.63</v>
      </c>
      <c r="G35" s="303">
        <v>181613.72851686392</v>
      </c>
      <c r="H35" s="269"/>
      <c r="I35" s="304">
        <v>14279.556558</v>
      </c>
      <c r="J35" s="304">
        <v>16.687573399555919</v>
      </c>
      <c r="K35" s="304">
        <v>1.0665303260488488</v>
      </c>
    </row>
    <row r="36" spans="1:11" x14ac:dyDescent="0.25">
      <c r="A36" s="300">
        <v>43617</v>
      </c>
      <c r="B36" s="301">
        <v>18</v>
      </c>
      <c r="C36" s="302">
        <v>181613.72851686392</v>
      </c>
      <c r="D36" s="303">
        <v>0</v>
      </c>
      <c r="E36" s="303">
        <v>912.63</v>
      </c>
      <c r="F36" s="303">
        <v>912.63</v>
      </c>
      <c r="G36" s="303">
        <v>180701.09851686392</v>
      </c>
      <c r="H36" s="269"/>
      <c r="I36" s="304">
        <v>14279.556558</v>
      </c>
      <c r="J36" s="304">
        <v>16.687573399555919</v>
      </c>
      <c r="K36" s="304">
        <v>1.0665303260488488</v>
      </c>
    </row>
    <row r="37" spans="1:11" x14ac:dyDescent="0.25">
      <c r="A37" s="300">
        <v>43647</v>
      </c>
      <c r="B37" s="301">
        <v>19</v>
      </c>
      <c r="C37" s="302">
        <v>180701.09851686392</v>
      </c>
      <c r="D37" s="303">
        <v>0</v>
      </c>
      <c r="E37" s="303">
        <v>912.63</v>
      </c>
      <c r="F37" s="303">
        <v>912.63</v>
      </c>
      <c r="G37" s="303">
        <v>179788.46851686391</v>
      </c>
      <c r="H37" s="269"/>
      <c r="I37" s="304">
        <v>14279.556558</v>
      </c>
      <c r="J37" s="304">
        <v>16.687573399555919</v>
      </c>
      <c r="K37" s="304">
        <v>1.0665303260488488</v>
      </c>
    </row>
    <row r="38" spans="1:11" x14ac:dyDescent="0.25">
      <c r="A38" s="300">
        <v>43678</v>
      </c>
      <c r="B38" s="301">
        <v>20</v>
      </c>
      <c r="C38" s="302">
        <v>179788.46851686391</v>
      </c>
      <c r="D38" s="303">
        <v>0</v>
      </c>
      <c r="E38" s="303">
        <v>912.63</v>
      </c>
      <c r="F38" s="303">
        <v>912.63</v>
      </c>
      <c r="G38" s="303">
        <v>178875.83851686391</v>
      </c>
      <c r="H38" s="269"/>
      <c r="I38" s="304">
        <v>14279.556558</v>
      </c>
      <c r="J38" s="304">
        <v>16.687573399555919</v>
      </c>
      <c r="K38" s="304">
        <v>1.0665303260488488</v>
      </c>
    </row>
    <row r="39" spans="1:11" x14ac:dyDescent="0.25">
      <c r="A39" s="300">
        <v>43709</v>
      </c>
      <c r="B39" s="301">
        <v>21</v>
      </c>
      <c r="C39" s="302">
        <v>178875.83851686391</v>
      </c>
      <c r="D39" s="303">
        <v>0</v>
      </c>
      <c r="E39" s="303">
        <v>912.63</v>
      </c>
      <c r="F39" s="303">
        <v>912.63</v>
      </c>
      <c r="G39" s="303">
        <v>177963.2085168639</v>
      </c>
      <c r="H39" s="269"/>
      <c r="I39" s="304">
        <v>14279.556558</v>
      </c>
      <c r="J39" s="304">
        <v>16.687573399555919</v>
      </c>
      <c r="K39" s="304">
        <v>1.0665303260488488</v>
      </c>
    </row>
    <row r="40" spans="1:11" x14ac:dyDescent="0.25">
      <c r="A40" s="300">
        <v>43739</v>
      </c>
      <c r="B40" s="301">
        <v>22</v>
      </c>
      <c r="C40" s="302">
        <v>177963.2085168639</v>
      </c>
      <c r="D40" s="303">
        <v>0</v>
      </c>
      <c r="E40" s="303">
        <v>912.63</v>
      </c>
      <c r="F40" s="303">
        <v>912.63</v>
      </c>
      <c r="G40" s="303">
        <v>177050.5785168639</v>
      </c>
      <c r="H40" s="269"/>
      <c r="I40" s="304">
        <v>14279.556558</v>
      </c>
      <c r="J40" s="304">
        <v>16.687573399555919</v>
      </c>
      <c r="K40" s="304">
        <v>1.0665303260488488</v>
      </c>
    </row>
    <row r="41" spans="1:11" x14ac:dyDescent="0.25">
      <c r="A41" s="300">
        <v>43770</v>
      </c>
      <c r="B41" s="301">
        <v>23</v>
      </c>
      <c r="C41" s="302">
        <v>177050.5785168639</v>
      </c>
      <c r="D41" s="303">
        <v>0</v>
      </c>
      <c r="E41" s="303">
        <v>912.63</v>
      </c>
      <c r="F41" s="303">
        <v>912.63</v>
      </c>
      <c r="G41" s="303">
        <v>176137.94851686389</v>
      </c>
      <c r="H41" s="269"/>
      <c r="I41" s="304">
        <v>14279.556558</v>
      </c>
      <c r="J41" s="304">
        <v>16.687573399555919</v>
      </c>
      <c r="K41" s="304">
        <v>1.0665303260488488</v>
      </c>
    </row>
    <row r="42" spans="1:11" x14ac:dyDescent="0.25">
      <c r="A42" s="300">
        <v>43800</v>
      </c>
      <c r="B42" s="301">
        <v>24</v>
      </c>
      <c r="C42" s="302">
        <v>176137.94851686389</v>
      </c>
      <c r="D42" s="303">
        <v>0</v>
      </c>
      <c r="E42" s="303">
        <v>912.63</v>
      </c>
      <c r="F42" s="303">
        <v>912.63</v>
      </c>
      <c r="G42" s="303">
        <v>175225.31851686389</v>
      </c>
      <c r="H42" s="269"/>
      <c r="I42" s="304">
        <v>14279.556558</v>
      </c>
      <c r="J42" s="304">
        <v>16.687573399555919</v>
      </c>
      <c r="K42" s="304">
        <v>1.0665303260488488</v>
      </c>
    </row>
    <row r="43" spans="1:11" x14ac:dyDescent="0.25">
      <c r="A43" s="300">
        <v>43831</v>
      </c>
      <c r="B43" s="301">
        <v>25</v>
      </c>
      <c r="C43" s="302">
        <v>175225.31851686389</v>
      </c>
      <c r="D43" s="303">
        <v>0</v>
      </c>
      <c r="E43" s="303">
        <v>912.63</v>
      </c>
      <c r="F43" s="303">
        <v>912.63</v>
      </c>
      <c r="G43" s="303">
        <v>174312.68851686388</v>
      </c>
      <c r="H43" s="269"/>
      <c r="I43" s="304">
        <v>14279.556558</v>
      </c>
      <c r="J43" s="304">
        <v>16.687573399555919</v>
      </c>
      <c r="K43" s="304">
        <v>1.0665303260488488</v>
      </c>
    </row>
    <row r="44" spans="1:11" x14ac:dyDescent="0.25">
      <c r="A44" s="300">
        <v>43862</v>
      </c>
      <c r="B44" s="301">
        <v>26</v>
      </c>
      <c r="C44" s="302">
        <v>174312.68851686388</v>
      </c>
      <c r="D44" s="303">
        <v>0</v>
      </c>
      <c r="E44" s="303">
        <v>912.63</v>
      </c>
      <c r="F44" s="303">
        <v>912.63</v>
      </c>
      <c r="G44" s="303">
        <v>173400.05851686388</v>
      </c>
      <c r="H44" s="269"/>
      <c r="I44" s="304">
        <v>14279.556558</v>
      </c>
      <c r="J44" s="304">
        <v>16.687573399555919</v>
      </c>
      <c r="K44" s="304">
        <v>1.0665303260488488</v>
      </c>
    </row>
    <row r="45" spans="1:11" x14ac:dyDescent="0.25">
      <c r="A45" s="300">
        <v>43891</v>
      </c>
      <c r="B45" s="301">
        <v>27</v>
      </c>
      <c r="C45" s="302">
        <v>173400.05851686388</v>
      </c>
      <c r="D45" s="303">
        <v>0</v>
      </c>
      <c r="E45" s="303">
        <v>912.63</v>
      </c>
      <c r="F45" s="303">
        <v>912.63</v>
      </c>
      <c r="G45" s="303">
        <v>172487.42851686387</v>
      </c>
      <c r="H45" s="269"/>
      <c r="I45" s="304">
        <v>14279.556558</v>
      </c>
      <c r="J45" s="304">
        <v>16.687573399555919</v>
      </c>
      <c r="K45" s="304">
        <v>1.0665303260488488</v>
      </c>
    </row>
    <row r="46" spans="1:11" x14ac:dyDescent="0.25">
      <c r="A46" s="300">
        <v>43922</v>
      </c>
      <c r="B46" s="301">
        <v>28</v>
      </c>
      <c r="C46" s="302">
        <v>172487.42851686387</v>
      </c>
      <c r="D46" s="303">
        <v>0</v>
      </c>
      <c r="E46" s="303">
        <v>912.63</v>
      </c>
      <c r="F46" s="303">
        <v>912.63</v>
      </c>
      <c r="G46" s="303">
        <v>171574.79851686387</v>
      </c>
      <c r="H46" s="269"/>
      <c r="I46" s="304">
        <v>14279.556558</v>
      </c>
      <c r="J46" s="304">
        <v>16.687573399555919</v>
      </c>
      <c r="K46" s="304">
        <v>1.0665303260488488</v>
      </c>
    </row>
    <row r="47" spans="1:11" x14ac:dyDescent="0.25">
      <c r="A47" s="300">
        <v>43952</v>
      </c>
      <c r="B47" s="301">
        <v>29</v>
      </c>
      <c r="C47" s="302">
        <v>171574.79851686387</v>
      </c>
      <c r="D47" s="303">
        <v>0</v>
      </c>
      <c r="E47" s="303">
        <v>912.63</v>
      </c>
      <c r="F47" s="303">
        <v>912.63</v>
      </c>
      <c r="G47" s="303">
        <v>170662.16851686387</v>
      </c>
      <c r="H47" s="269"/>
      <c r="I47" s="304">
        <v>14279.556558</v>
      </c>
      <c r="J47" s="304">
        <v>16.687573399555919</v>
      </c>
      <c r="K47" s="304">
        <v>1.0665303260488488</v>
      </c>
    </row>
    <row r="48" spans="1:11" x14ac:dyDescent="0.25">
      <c r="A48" s="305">
        <v>43983</v>
      </c>
      <c r="B48" s="306">
        <v>30</v>
      </c>
      <c r="C48" s="307">
        <v>170662.16851686387</v>
      </c>
      <c r="D48" s="308">
        <v>0</v>
      </c>
      <c r="E48" s="308">
        <v>912.63</v>
      </c>
      <c r="F48" s="308">
        <v>912.63</v>
      </c>
      <c r="G48" s="308">
        <v>169749.53851686386</v>
      </c>
      <c r="H48" s="269"/>
      <c r="I48" s="304">
        <v>14279.556558</v>
      </c>
      <c r="J48" s="304">
        <v>16.687573399555919</v>
      </c>
      <c r="K48" s="304">
        <v>1.0665303260488488</v>
      </c>
    </row>
    <row r="49" spans="1:11" x14ac:dyDescent="0.25">
      <c r="A49" s="300">
        <v>44013</v>
      </c>
      <c r="B49" s="301">
        <v>31</v>
      </c>
      <c r="C49" s="302">
        <v>169749.53851686386</v>
      </c>
      <c r="D49" s="303">
        <v>0</v>
      </c>
      <c r="E49" s="303">
        <v>0</v>
      </c>
      <c r="F49" s="303">
        <v>0</v>
      </c>
      <c r="G49" s="303">
        <v>169749.53851686386</v>
      </c>
      <c r="H49" s="269"/>
      <c r="I49" s="304">
        <v>0</v>
      </c>
      <c r="J49" s="304">
        <v>0</v>
      </c>
      <c r="K49" s="304">
        <v>0</v>
      </c>
    </row>
    <row r="50" spans="1:11" x14ac:dyDescent="0.25">
      <c r="A50" s="300">
        <v>44044</v>
      </c>
      <c r="B50" s="301">
        <v>32</v>
      </c>
      <c r="C50" s="302">
        <v>169749.53851686386</v>
      </c>
      <c r="D50" s="303">
        <v>0</v>
      </c>
      <c r="E50" s="303">
        <v>0</v>
      </c>
      <c r="F50" s="303">
        <v>0</v>
      </c>
      <c r="G50" s="303">
        <v>169749.53851686386</v>
      </c>
      <c r="H50" s="269"/>
      <c r="I50" s="304">
        <v>0</v>
      </c>
      <c r="J50" s="304">
        <v>0</v>
      </c>
      <c r="K50" s="304">
        <v>0</v>
      </c>
    </row>
    <row r="51" spans="1:11" x14ac:dyDescent="0.25">
      <c r="A51" s="300">
        <v>44075</v>
      </c>
      <c r="B51" s="301">
        <v>33</v>
      </c>
      <c r="C51" s="302">
        <v>169749.53851686386</v>
      </c>
      <c r="D51" s="303">
        <v>0</v>
      </c>
      <c r="E51" s="303">
        <v>0</v>
      </c>
      <c r="F51" s="303">
        <v>0</v>
      </c>
      <c r="G51" s="303">
        <v>169749.53851686386</v>
      </c>
      <c r="H51" s="269"/>
      <c r="I51" s="304">
        <v>0</v>
      </c>
      <c r="J51" s="304">
        <v>0</v>
      </c>
      <c r="K51" s="304">
        <v>0</v>
      </c>
    </row>
    <row r="52" spans="1:11" x14ac:dyDescent="0.25">
      <c r="A52" s="300">
        <v>44105</v>
      </c>
      <c r="B52" s="301">
        <v>34</v>
      </c>
      <c r="C52" s="302">
        <v>169749.53851686386</v>
      </c>
      <c r="D52" s="303">
        <v>0</v>
      </c>
      <c r="E52" s="303">
        <v>0</v>
      </c>
      <c r="F52" s="303">
        <v>0</v>
      </c>
      <c r="G52" s="303">
        <v>169749.53851686386</v>
      </c>
      <c r="H52" s="269"/>
      <c r="I52" s="304">
        <v>0</v>
      </c>
      <c r="J52" s="304">
        <v>0</v>
      </c>
      <c r="K52" s="304">
        <v>0</v>
      </c>
    </row>
    <row r="53" spans="1:11" x14ac:dyDescent="0.25">
      <c r="A53" s="300">
        <v>44136</v>
      </c>
      <c r="B53" s="301">
        <v>35</v>
      </c>
      <c r="C53" s="302">
        <v>169749.53851686386</v>
      </c>
      <c r="D53" s="303">
        <v>0</v>
      </c>
      <c r="E53" s="303">
        <v>0</v>
      </c>
      <c r="F53" s="303">
        <v>0</v>
      </c>
      <c r="G53" s="303">
        <v>169749.53851686386</v>
      </c>
      <c r="H53" s="269"/>
      <c r="I53" s="304">
        <v>0</v>
      </c>
      <c r="J53" s="304">
        <v>0</v>
      </c>
      <c r="K53" s="304">
        <v>0</v>
      </c>
    </row>
    <row r="54" spans="1:11" x14ac:dyDescent="0.25">
      <c r="A54" s="300">
        <v>44166</v>
      </c>
      <c r="B54" s="301">
        <v>36</v>
      </c>
      <c r="C54" s="302">
        <v>169749.53851686386</v>
      </c>
      <c r="D54" s="303">
        <v>0</v>
      </c>
      <c r="E54" s="303">
        <v>0</v>
      </c>
      <c r="F54" s="303">
        <v>0</v>
      </c>
      <c r="G54" s="303">
        <v>169749.53851686386</v>
      </c>
      <c r="H54" s="269"/>
      <c r="I54" s="304">
        <v>0</v>
      </c>
      <c r="J54" s="304">
        <v>0</v>
      </c>
      <c r="K54" s="304">
        <v>0</v>
      </c>
    </row>
    <row r="55" spans="1:11" x14ac:dyDescent="0.25">
      <c r="A55" s="300">
        <v>44197</v>
      </c>
      <c r="B55" s="301">
        <v>37</v>
      </c>
      <c r="C55" s="302">
        <v>169749.53851686386</v>
      </c>
      <c r="D55" s="303">
        <v>0</v>
      </c>
      <c r="E55" s="303">
        <v>0</v>
      </c>
      <c r="F55" s="303">
        <v>0</v>
      </c>
      <c r="G55" s="303">
        <v>169749.53851686386</v>
      </c>
      <c r="H55" s="269"/>
      <c r="I55" s="304">
        <v>0</v>
      </c>
      <c r="J55" s="304">
        <v>0</v>
      </c>
      <c r="K55" s="304">
        <v>0</v>
      </c>
    </row>
    <row r="56" spans="1:11" x14ac:dyDescent="0.25">
      <c r="A56" s="300">
        <v>44228</v>
      </c>
      <c r="B56" s="301">
        <v>38</v>
      </c>
      <c r="C56" s="302">
        <v>169749.53851686386</v>
      </c>
      <c r="D56" s="303">
        <v>0</v>
      </c>
      <c r="E56" s="303">
        <v>0</v>
      </c>
      <c r="F56" s="303">
        <v>0</v>
      </c>
      <c r="G56" s="303">
        <v>169749.53851686386</v>
      </c>
      <c r="H56" s="269"/>
      <c r="I56" s="304">
        <v>0</v>
      </c>
      <c r="J56" s="304">
        <v>0</v>
      </c>
      <c r="K56" s="304">
        <v>0</v>
      </c>
    </row>
    <row r="57" spans="1:11" x14ac:dyDescent="0.25">
      <c r="A57" s="300">
        <v>44256</v>
      </c>
      <c r="B57" s="301">
        <v>39</v>
      </c>
      <c r="C57" s="302">
        <v>169749.53851686386</v>
      </c>
      <c r="D57" s="303">
        <v>0</v>
      </c>
      <c r="E57" s="303">
        <v>0</v>
      </c>
      <c r="F57" s="303">
        <v>0</v>
      </c>
      <c r="G57" s="303">
        <v>169749.53851686386</v>
      </c>
      <c r="H57" s="269"/>
      <c r="I57" s="304">
        <v>0</v>
      </c>
      <c r="J57" s="304">
        <v>0</v>
      </c>
      <c r="K57" s="304">
        <v>0</v>
      </c>
    </row>
    <row r="58" spans="1:11" x14ac:dyDescent="0.25">
      <c r="A58" s="300">
        <v>44287</v>
      </c>
      <c r="B58" s="301">
        <v>40</v>
      </c>
      <c r="C58" s="302">
        <v>169749.53851686386</v>
      </c>
      <c r="D58" s="303">
        <v>0</v>
      </c>
      <c r="E58" s="303">
        <v>0</v>
      </c>
      <c r="F58" s="303">
        <v>0</v>
      </c>
      <c r="G58" s="303">
        <v>169749.53851686386</v>
      </c>
      <c r="H58" s="269"/>
      <c r="I58" s="304">
        <v>0</v>
      </c>
      <c r="J58" s="304">
        <v>0</v>
      </c>
      <c r="K58" s="304">
        <v>0</v>
      </c>
    </row>
    <row r="59" spans="1:11" x14ac:dyDescent="0.25">
      <c r="A59" s="300">
        <v>44317</v>
      </c>
      <c r="B59" s="301">
        <v>41</v>
      </c>
      <c r="C59" s="302">
        <v>169749.53851686386</v>
      </c>
      <c r="D59" s="303">
        <v>0</v>
      </c>
      <c r="E59" s="303">
        <v>0</v>
      </c>
      <c r="F59" s="303">
        <v>0</v>
      </c>
      <c r="G59" s="303">
        <v>169749.53851686386</v>
      </c>
      <c r="H59" s="269"/>
      <c r="I59" s="304">
        <v>0</v>
      </c>
      <c r="J59" s="304">
        <v>0</v>
      </c>
      <c r="K59" s="304">
        <v>0</v>
      </c>
    </row>
    <row r="60" spans="1:11" x14ac:dyDescent="0.25">
      <c r="A60" s="300">
        <v>44348</v>
      </c>
      <c r="B60" s="301">
        <v>42</v>
      </c>
      <c r="C60" s="302">
        <v>169749.53851686386</v>
      </c>
      <c r="D60" s="303">
        <v>0</v>
      </c>
      <c r="E60" s="303">
        <v>0</v>
      </c>
      <c r="F60" s="303">
        <v>0</v>
      </c>
      <c r="G60" s="303">
        <v>169749.53851686386</v>
      </c>
      <c r="H60" s="269"/>
      <c r="I60" s="304">
        <v>0</v>
      </c>
      <c r="J60" s="304">
        <v>0</v>
      </c>
      <c r="K60" s="304">
        <v>0</v>
      </c>
    </row>
    <row r="61" spans="1:11" x14ac:dyDescent="0.25">
      <c r="A61" s="300">
        <v>44378</v>
      </c>
      <c r="B61" s="301">
        <v>43</v>
      </c>
      <c r="C61" s="302">
        <v>169749.53851686386</v>
      </c>
      <c r="D61" s="303">
        <v>0</v>
      </c>
      <c r="E61" s="303">
        <v>0</v>
      </c>
      <c r="F61" s="303">
        <v>0</v>
      </c>
      <c r="G61" s="303">
        <v>169749.53851686386</v>
      </c>
      <c r="H61" s="269"/>
      <c r="I61" s="304">
        <v>0</v>
      </c>
      <c r="J61" s="304">
        <v>0</v>
      </c>
      <c r="K61" s="304">
        <v>0</v>
      </c>
    </row>
    <row r="62" spans="1:11" x14ac:dyDescent="0.25">
      <c r="A62" s="300">
        <v>44409</v>
      </c>
      <c r="B62" s="301">
        <v>44</v>
      </c>
      <c r="C62" s="302">
        <v>169749.53851686386</v>
      </c>
      <c r="D62" s="303">
        <v>0</v>
      </c>
      <c r="E62" s="303">
        <v>0</v>
      </c>
      <c r="F62" s="303">
        <v>0</v>
      </c>
      <c r="G62" s="303">
        <v>169749.53851686386</v>
      </c>
      <c r="H62" s="269"/>
      <c r="I62" s="304">
        <v>0</v>
      </c>
      <c r="J62" s="304">
        <v>0</v>
      </c>
      <c r="K62" s="304">
        <v>0</v>
      </c>
    </row>
    <row r="63" spans="1:11" x14ac:dyDescent="0.25">
      <c r="A63" s="300">
        <v>44440</v>
      </c>
      <c r="B63" s="301">
        <v>45</v>
      </c>
      <c r="C63" s="302">
        <v>169749.53851686386</v>
      </c>
      <c r="D63" s="303">
        <v>0</v>
      </c>
      <c r="E63" s="303">
        <v>0</v>
      </c>
      <c r="F63" s="303">
        <v>0</v>
      </c>
      <c r="G63" s="303">
        <v>169749.53851686386</v>
      </c>
      <c r="H63" s="269"/>
      <c r="I63" s="304">
        <v>0</v>
      </c>
      <c r="J63" s="304">
        <v>0</v>
      </c>
      <c r="K63" s="304">
        <v>0</v>
      </c>
    </row>
    <row r="64" spans="1:11" x14ac:dyDescent="0.25">
      <c r="A64" s="300">
        <v>44470</v>
      </c>
      <c r="B64" s="301">
        <v>46</v>
      </c>
      <c r="C64" s="302">
        <v>169749.53851686386</v>
      </c>
      <c r="D64" s="303">
        <v>0</v>
      </c>
      <c r="E64" s="303">
        <v>0</v>
      </c>
      <c r="F64" s="303">
        <v>0</v>
      </c>
      <c r="G64" s="303">
        <v>169749.53851686386</v>
      </c>
      <c r="H64" s="269"/>
      <c r="I64" s="304">
        <v>0</v>
      </c>
      <c r="J64" s="304">
        <v>0</v>
      </c>
      <c r="K64" s="304">
        <v>0</v>
      </c>
    </row>
    <row r="65" spans="1:11" x14ac:dyDescent="0.25">
      <c r="A65" s="300">
        <v>44501</v>
      </c>
      <c r="B65" s="301">
        <v>47</v>
      </c>
      <c r="C65" s="302">
        <v>169749.53851686386</v>
      </c>
      <c r="D65" s="303">
        <v>0</v>
      </c>
      <c r="E65" s="303">
        <v>0</v>
      </c>
      <c r="F65" s="303">
        <v>0</v>
      </c>
      <c r="G65" s="303">
        <v>169749.53851686386</v>
      </c>
      <c r="H65" s="269"/>
      <c r="I65" s="304">
        <v>0</v>
      </c>
      <c r="J65" s="304">
        <v>0</v>
      </c>
      <c r="K65" s="304">
        <v>0</v>
      </c>
    </row>
    <row r="66" spans="1:11" x14ac:dyDescent="0.25">
      <c r="A66" s="300">
        <v>44531</v>
      </c>
      <c r="B66" s="301">
        <v>48</v>
      </c>
      <c r="C66" s="302">
        <v>169749.53851686386</v>
      </c>
      <c r="D66" s="303">
        <v>0</v>
      </c>
      <c r="E66" s="303">
        <v>0</v>
      </c>
      <c r="F66" s="303">
        <v>0</v>
      </c>
      <c r="G66" s="303">
        <v>169749.53851686386</v>
      </c>
      <c r="H66" s="269"/>
      <c r="I66" s="304">
        <v>0</v>
      </c>
      <c r="J66" s="304">
        <v>0</v>
      </c>
      <c r="K66" s="304">
        <v>0</v>
      </c>
    </row>
    <row r="67" spans="1:11" s="317" customFormat="1" x14ac:dyDescent="0.25">
      <c r="A67" s="173">
        <v>44562</v>
      </c>
      <c r="B67" s="174">
        <v>49</v>
      </c>
      <c r="C67" s="175">
        <v>169749.53851686386</v>
      </c>
      <c r="D67" s="176">
        <v>0</v>
      </c>
      <c r="E67" s="176">
        <v>0</v>
      </c>
      <c r="F67" s="176">
        <v>0</v>
      </c>
      <c r="G67" s="176">
        <v>169749.53851686386</v>
      </c>
      <c r="H67" s="315"/>
      <c r="I67" s="316">
        <v>0</v>
      </c>
      <c r="J67" s="316">
        <v>0</v>
      </c>
      <c r="K67" s="316">
        <v>0</v>
      </c>
    </row>
    <row r="68" spans="1:11" x14ac:dyDescent="0.25">
      <c r="A68" s="318">
        <v>44593</v>
      </c>
      <c r="B68" s="277">
        <v>50</v>
      </c>
      <c r="C68" s="319">
        <v>169749.53851686386</v>
      </c>
      <c r="D68" s="320">
        <v>0</v>
      </c>
      <c r="E68" s="320">
        <v>1016.4643024961907</v>
      </c>
      <c r="F68" s="320">
        <v>1016.4643024961907</v>
      </c>
      <c r="G68" s="320">
        <v>168733.07421436766</v>
      </c>
      <c r="H68" s="269"/>
      <c r="I68" s="304">
        <v>15904.210355436897</v>
      </c>
      <c r="J68" s="304">
        <v>18.586198849406212</v>
      </c>
      <c r="K68" s="304">
        <v>1.1878746085032028</v>
      </c>
    </row>
    <row r="69" spans="1:11" x14ac:dyDescent="0.25">
      <c r="A69" s="309">
        <v>44621</v>
      </c>
      <c r="B69" s="282">
        <v>51</v>
      </c>
      <c r="C69" s="274">
        <v>168733.07421436766</v>
      </c>
      <c r="D69" s="310">
        <v>0</v>
      </c>
      <c r="E69" s="310">
        <v>1016.4643024961907</v>
      </c>
      <c r="F69" s="310">
        <v>1016.4643024961907</v>
      </c>
      <c r="G69" s="310">
        <v>167716.60991187146</v>
      </c>
      <c r="H69" s="269"/>
      <c r="I69" s="304">
        <v>15904.210355436897</v>
      </c>
      <c r="J69" s="304">
        <v>18.586198849406212</v>
      </c>
      <c r="K69" s="304">
        <v>1.1878746085032028</v>
      </c>
    </row>
    <row r="70" spans="1:11" x14ac:dyDescent="0.25">
      <c r="A70" s="309">
        <v>44652</v>
      </c>
      <c r="B70" s="282">
        <v>52</v>
      </c>
      <c r="C70" s="274">
        <v>167716.60991187146</v>
      </c>
      <c r="D70" s="310">
        <v>0</v>
      </c>
      <c r="E70" s="310">
        <v>1016.4643024961907</v>
      </c>
      <c r="F70" s="310">
        <v>1016.4643024961907</v>
      </c>
      <c r="G70" s="310">
        <v>166700.14560937526</v>
      </c>
      <c r="H70" s="269"/>
      <c r="I70" s="304">
        <v>15904.210355436897</v>
      </c>
      <c r="J70" s="304">
        <v>18.586198849406212</v>
      </c>
      <c r="K70" s="304">
        <v>1.1878746085032028</v>
      </c>
    </row>
    <row r="71" spans="1:11" x14ac:dyDescent="0.25">
      <c r="A71" s="309">
        <v>44682</v>
      </c>
      <c r="B71" s="282">
        <v>53</v>
      </c>
      <c r="C71" s="274">
        <v>166700.14560937526</v>
      </c>
      <c r="D71" s="310">
        <v>0</v>
      </c>
      <c r="E71" s="310">
        <v>1016.4643024961906</v>
      </c>
      <c r="F71" s="310">
        <v>1016.4643024961906</v>
      </c>
      <c r="G71" s="310">
        <v>165683.68130687907</v>
      </c>
      <c r="H71" s="269"/>
      <c r="I71" s="304">
        <v>15904.210355436895</v>
      </c>
      <c r="J71" s="304">
        <v>18.586198849406209</v>
      </c>
      <c r="K71" s="304">
        <v>1.1878746085032028</v>
      </c>
    </row>
    <row r="72" spans="1:11" x14ac:dyDescent="0.25">
      <c r="A72" s="309">
        <v>44713</v>
      </c>
      <c r="B72" s="282">
        <v>54</v>
      </c>
      <c r="C72" s="274">
        <v>165683.68130687907</v>
      </c>
      <c r="D72" s="310">
        <v>0</v>
      </c>
      <c r="E72" s="310">
        <v>1016.4643024961906</v>
      </c>
      <c r="F72" s="310">
        <v>1016.4643024961906</v>
      </c>
      <c r="G72" s="310">
        <v>164667.21700438287</v>
      </c>
      <c r="H72" s="269"/>
      <c r="I72" s="304">
        <v>15904.210355436895</v>
      </c>
      <c r="J72" s="304">
        <v>18.586198849406209</v>
      </c>
      <c r="K72" s="304">
        <v>1.1878746085032028</v>
      </c>
    </row>
    <row r="73" spans="1:11" x14ac:dyDescent="0.25">
      <c r="A73" s="309">
        <v>44743</v>
      </c>
      <c r="B73" s="282">
        <v>55</v>
      </c>
      <c r="C73" s="274">
        <v>164667.21700438287</v>
      </c>
      <c r="D73" s="310">
        <v>0</v>
      </c>
      <c r="E73" s="310">
        <v>1016.4643024961905</v>
      </c>
      <c r="F73" s="310">
        <v>1016.4643024961905</v>
      </c>
      <c r="G73" s="310">
        <v>163650.75270188667</v>
      </c>
      <c r="H73" s="269"/>
      <c r="I73" s="304">
        <v>15904.210355436893</v>
      </c>
      <c r="J73" s="304">
        <v>18.586198849406209</v>
      </c>
      <c r="K73" s="304">
        <v>1.1878746085032026</v>
      </c>
    </row>
    <row r="74" spans="1:11" x14ac:dyDescent="0.25">
      <c r="A74" s="309">
        <v>44774</v>
      </c>
      <c r="B74" s="282">
        <v>56</v>
      </c>
      <c r="C74" s="274">
        <v>163650.75270188667</v>
      </c>
      <c r="D74" s="310">
        <v>0</v>
      </c>
      <c r="E74" s="310">
        <v>1016.4643024961905</v>
      </c>
      <c r="F74" s="310">
        <v>1016.4643024961905</v>
      </c>
      <c r="G74" s="310">
        <v>162634.28839939047</v>
      </c>
      <c r="H74" s="269"/>
      <c r="I74" s="304">
        <v>15904.210355436893</v>
      </c>
      <c r="J74" s="304">
        <v>18.586198849406209</v>
      </c>
      <c r="K74" s="304">
        <v>1.1878746085032026</v>
      </c>
    </row>
    <row r="75" spans="1:11" x14ac:dyDescent="0.25">
      <c r="A75" s="309">
        <v>44805</v>
      </c>
      <c r="B75" s="282">
        <v>57</v>
      </c>
      <c r="C75" s="274">
        <v>162634.28839939047</v>
      </c>
      <c r="D75" s="310">
        <v>0</v>
      </c>
      <c r="E75" s="310">
        <v>1016.4643024961904</v>
      </c>
      <c r="F75" s="310">
        <v>1016.4643024961904</v>
      </c>
      <c r="G75" s="310">
        <v>161617.82409689427</v>
      </c>
      <c r="H75" s="269"/>
      <c r="I75" s="304">
        <v>15904.210355436891</v>
      </c>
      <c r="J75" s="304">
        <v>18.586198849406205</v>
      </c>
      <c r="K75" s="304">
        <v>1.1878746085032024</v>
      </c>
    </row>
    <row r="76" spans="1:11" x14ac:dyDescent="0.25">
      <c r="A76" s="309">
        <v>44835</v>
      </c>
      <c r="B76" s="282">
        <v>58</v>
      </c>
      <c r="C76" s="274">
        <v>161617.82409689427</v>
      </c>
      <c r="D76" s="310">
        <v>0</v>
      </c>
      <c r="E76" s="310">
        <v>1016.4643024961904</v>
      </c>
      <c r="F76" s="310">
        <v>1016.4643024961904</v>
      </c>
      <c r="G76" s="310">
        <v>160601.35979439807</v>
      </c>
      <c r="H76" s="269"/>
      <c r="I76" s="304">
        <v>15904.210355436891</v>
      </c>
      <c r="J76" s="304">
        <v>18.586198849406205</v>
      </c>
      <c r="K76" s="304">
        <v>1.1878746085032024</v>
      </c>
    </row>
    <row r="77" spans="1:11" x14ac:dyDescent="0.25">
      <c r="A77" s="309">
        <v>44866</v>
      </c>
      <c r="B77" s="282">
        <v>59</v>
      </c>
      <c r="C77" s="274">
        <v>160601.35979439807</v>
      </c>
      <c r="D77" s="310">
        <v>0</v>
      </c>
      <c r="E77" s="310">
        <v>1016.4643024961903</v>
      </c>
      <c r="F77" s="310">
        <v>1016.4643024961903</v>
      </c>
      <c r="G77" s="310">
        <v>159584.89549190187</v>
      </c>
      <c r="H77" s="269"/>
      <c r="I77" s="304">
        <v>15904.21035543689</v>
      </c>
      <c r="J77" s="304">
        <v>18.586198849406205</v>
      </c>
      <c r="K77" s="304">
        <v>1.1878746085032024</v>
      </c>
    </row>
    <row r="78" spans="1:11" x14ac:dyDescent="0.25">
      <c r="A78" s="309">
        <v>44896</v>
      </c>
      <c r="B78" s="282">
        <v>60</v>
      </c>
      <c r="C78" s="274">
        <v>159584.89549190187</v>
      </c>
      <c r="D78" s="310">
        <v>0</v>
      </c>
      <c r="E78" s="310">
        <v>1016.4643024961903</v>
      </c>
      <c r="F78" s="310">
        <v>1016.4643024961903</v>
      </c>
      <c r="G78" s="310">
        <v>158568.43118940567</v>
      </c>
      <c r="H78" s="269"/>
      <c r="I78" s="304">
        <v>15904.21035543689</v>
      </c>
      <c r="J78" s="304">
        <v>18.586198849406205</v>
      </c>
      <c r="K78" s="304">
        <v>1.1878746085032024</v>
      </c>
    </row>
    <row r="79" spans="1:11" x14ac:dyDescent="0.25">
      <c r="A79" s="309">
        <v>44927</v>
      </c>
      <c r="B79" s="282">
        <v>61</v>
      </c>
      <c r="C79" s="274">
        <v>158568.43118940567</v>
      </c>
      <c r="D79" s="310">
        <v>0</v>
      </c>
      <c r="E79" s="310">
        <v>1016.4643024961903</v>
      </c>
      <c r="F79" s="310">
        <v>1016.4643024961903</v>
      </c>
      <c r="G79" s="310">
        <v>157551.96688690947</v>
      </c>
      <c r="H79" s="269"/>
      <c r="I79" s="304">
        <v>15904.21035543689</v>
      </c>
      <c r="J79" s="304">
        <v>18.586198849406205</v>
      </c>
      <c r="K79" s="304">
        <v>1.1878746085032024</v>
      </c>
    </row>
    <row r="80" spans="1:11" x14ac:dyDescent="0.25">
      <c r="A80" s="309">
        <v>44958</v>
      </c>
      <c r="B80" s="282">
        <v>62</v>
      </c>
      <c r="C80" s="274">
        <v>157551.96688690947</v>
      </c>
      <c r="D80" s="310">
        <v>0</v>
      </c>
      <c r="E80" s="310">
        <v>1016.4643024961902</v>
      </c>
      <c r="F80" s="310">
        <v>1016.4643024961902</v>
      </c>
      <c r="G80" s="310">
        <v>156535.50258441328</v>
      </c>
      <c r="H80" s="269"/>
      <c r="I80" s="304">
        <v>15904.210355436888</v>
      </c>
      <c r="J80" s="304">
        <v>18.586198849406202</v>
      </c>
      <c r="K80" s="304">
        <v>1.1878746085032021</v>
      </c>
    </row>
    <row r="81" spans="1:11" x14ac:dyDescent="0.25">
      <c r="A81" s="309">
        <v>44986</v>
      </c>
      <c r="B81" s="282">
        <v>63</v>
      </c>
      <c r="C81" s="274">
        <v>156535.50258441328</v>
      </c>
      <c r="D81" s="310">
        <v>0</v>
      </c>
      <c r="E81" s="310">
        <v>1016.4643024961902</v>
      </c>
      <c r="F81" s="310">
        <v>1016.4643024961902</v>
      </c>
      <c r="G81" s="310">
        <v>155519.03828191708</v>
      </c>
      <c r="H81" s="269"/>
      <c r="I81" s="304">
        <v>15904.210355436888</v>
      </c>
      <c r="J81" s="304">
        <v>18.586198849406202</v>
      </c>
      <c r="K81" s="304">
        <v>1.1878746085032021</v>
      </c>
    </row>
    <row r="82" spans="1:11" x14ac:dyDescent="0.25">
      <c r="A82" s="309">
        <v>45017</v>
      </c>
      <c r="B82" s="282">
        <v>64</v>
      </c>
      <c r="C82" s="274">
        <v>155519.03828191708</v>
      </c>
      <c r="D82" s="310">
        <v>0</v>
      </c>
      <c r="E82" s="310">
        <v>1016.46430249619</v>
      </c>
      <c r="F82" s="310">
        <v>1016.46430249619</v>
      </c>
      <c r="G82" s="310">
        <v>154502.57397942088</v>
      </c>
      <c r="H82" s="269"/>
      <c r="I82" s="304">
        <v>15904.210355436886</v>
      </c>
      <c r="J82" s="304">
        <v>18.586198849406198</v>
      </c>
      <c r="K82" s="304">
        <v>1.1878746085032021</v>
      </c>
    </row>
    <row r="83" spans="1:11" x14ac:dyDescent="0.25">
      <c r="A83" s="309">
        <v>45047</v>
      </c>
      <c r="B83" s="282">
        <v>65</v>
      </c>
      <c r="C83" s="274">
        <v>154502.57397942088</v>
      </c>
      <c r="D83" s="310">
        <v>0</v>
      </c>
      <c r="E83" s="310">
        <v>1016.46430249619</v>
      </c>
      <c r="F83" s="310">
        <v>1016.46430249619</v>
      </c>
      <c r="G83" s="310">
        <v>153486.10967692468</v>
      </c>
      <c r="H83" s="269"/>
      <c r="I83" s="304">
        <v>15904.210355436886</v>
      </c>
      <c r="J83" s="304">
        <v>18.586198849406198</v>
      </c>
      <c r="K83" s="304">
        <v>1.1878746085032021</v>
      </c>
    </row>
    <row r="84" spans="1:11" x14ac:dyDescent="0.25">
      <c r="A84" s="309">
        <v>45078</v>
      </c>
      <c r="B84" s="282">
        <v>66</v>
      </c>
      <c r="C84" s="274">
        <v>153486.10967692468</v>
      </c>
      <c r="D84" s="310">
        <v>0</v>
      </c>
      <c r="E84" s="310">
        <v>1016.4643024961899</v>
      </c>
      <c r="F84" s="310">
        <v>1016.4643024961899</v>
      </c>
      <c r="G84" s="310">
        <v>152469.64537442848</v>
      </c>
      <c r="H84" s="269"/>
      <c r="I84" s="304">
        <v>15904.210355436884</v>
      </c>
      <c r="J84" s="304">
        <v>18.586198849406198</v>
      </c>
      <c r="K84" s="304">
        <v>1.1878746085032019</v>
      </c>
    </row>
    <row r="85" spans="1:11" x14ac:dyDescent="0.25">
      <c r="A85" s="309">
        <v>45108</v>
      </c>
      <c r="B85" s="282">
        <v>67</v>
      </c>
      <c r="C85" s="274">
        <v>152469.64537442848</v>
      </c>
      <c r="D85" s="310">
        <v>0</v>
      </c>
      <c r="E85" s="310">
        <v>1016.4643024961898</v>
      </c>
      <c r="F85" s="310">
        <v>1016.4643024961898</v>
      </c>
      <c r="G85" s="310">
        <v>151453.18107193228</v>
      </c>
      <c r="H85" s="269"/>
      <c r="I85" s="304">
        <v>15904.210355436882</v>
      </c>
      <c r="J85" s="304">
        <v>18.586198849406195</v>
      </c>
      <c r="K85" s="304">
        <v>1.1878746085032017</v>
      </c>
    </row>
    <row r="86" spans="1:11" x14ac:dyDescent="0.25">
      <c r="A86" s="309">
        <v>45139</v>
      </c>
      <c r="B86" s="282">
        <v>68</v>
      </c>
      <c r="C86" s="274">
        <v>151453.18107193228</v>
      </c>
      <c r="D86" s="310">
        <v>0</v>
      </c>
      <c r="E86" s="310">
        <v>1016.4643024961898</v>
      </c>
      <c r="F86" s="310">
        <v>1016.4643024961898</v>
      </c>
      <c r="G86" s="310">
        <v>150436.71676943608</v>
      </c>
      <c r="H86" s="269"/>
      <c r="I86" s="304">
        <v>15904.210355436882</v>
      </c>
      <c r="J86" s="304">
        <v>18.586198849406195</v>
      </c>
      <c r="K86" s="304">
        <v>1.1878746085032017</v>
      </c>
    </row>
    <row r="87" spans="1:11" x14ac:dyDescent="0.25">
      <c r="A87" s="309">
        <v>45170</v>
      </c>
      <c r="B87" s="282">
        <v>69</v>
      </c>
      <c r="C87" s="274">
        <v>150436.71676943608</v>
      </c>
      <c r="D87" s="310">
        <v>0</v>
      </c>
      <c r="E87" s="310">
        <v>1016.4643024961897</v>
      </c>
      <c r="F87" s="310">
        <v>1016.4643024961897</v>
      </c>
      <c r="G87" s="310">
        <v>149420.25246693988</v>
      </c>
      <c r="H87" s="269"/>
      <c r="I87" s="304">
        <v>15904.21035543688</v>
      </c>
      <c r="J87" s="304">
        <v>18.586198849406195</v>
      </c>
      <c r="K87" s="304">
        <v>1.1878746085032017</v>
      </c>
    </row>
    <row r="88" spans="1:11" x14ac:dyDescent="0.25">
      <c r="A88" s="309">
        <v>45200</v>
      </c>
      <c r="B88" s="282">
        <v>70</v>
      </c>
      <c r="C88" s="274">
        <v>149420.25246693988</v>
      </c>
      <c r="D88" s="310">
        <v>0</v>
      </c>
      <c r="E88" s="310">
        <v>1016.4643024961897</v>
      </c>
      <c r="F88" s="310">
        <v>1016.4643024961897</v>
      </c>
      <c r="G88" s="310">
        <v>148403.78816444369</v>
      </c>
      <c r="H88" s="269"/>
      <c r="I88" s="304">
        <v>15904.21035543688</v>
      </c>
      <c r="J88" s="304">
        <v>18.586198849406195</v>
      </c>
      <c r="K88" s="304">
        <v>1.1878746085032017</v>
      </c>
    </row>
    <row r="89" spans="1:11" x14ac:dyDescent="0.25">
      <c r="A89" s="309">
        <v>45231</v>
      </c>
      <c r="B89" s="282">
        <v>71</v>
      </c>
      <c r="C89" s="274">
        <v>148403.78816444369</v>
      </c>
      <c r="D89" s="310">
        <v>0</v>
      </c>
      <c r="E89" s="310">
        <v>1016.4643024961896</v>
      </c>
      <c r="F89" s="310">
        <v>1016.4643024961896</v>
      </c>
      <c r="G89" s="310">
        <v>147387.32386194749</v>
      </c>
      <c r="H89" s="269"/>
      <c r="I89" s="304">
        <v>15904.210355436879</v>
      </c>
      <c r="J89" s="304">
        <v>18.586198849406191</v>
      </c>
      <c r="K89" s="304">
        <v>1.1878746085032015</v>
      </c>
    </row>
    <row r="90" spans="1:11" x14ac:dyDescent="0.25">
      <c r="A90" s="309">
        <v>45261</v>
      </c>
      <c r="B90" s="282">
        <v>72</v>
      </c>
      <c r="C90" s="274">
        <v>147387.32386194749</v>
      </c>
      <c r="D90" s="310">
        <v>0</v>
      </c>
      <c r="E90" s="310">
        <v>1016.4643024961896</v>
      </c>
      <c r="F90" s="310">
        <v>1016.4643024961896</v>
      </c>
      <c r="G90" s="310">
        <v>146370.85955945129</v>
      </c>
      <c r="H90" s="269"/>
      <c r="I90" s="304">
        <v>15904.210355436879</v>
      </c>
      <c r="J90" s="304">
        <v>18.586198849406191</v>
      </c>
      <c r="K90" s="304">
        <v>1.1878746085032015</v>
      </c>
    </row>
    <row r="91" spans="1:11" x14ac:dyDescent="0.25">
      <c r="A91" s="309">
        <v>45292</v>
      </c>
      <c r="B91" s="282">
        <v>73</v>
      </c>
      <c r="C91" s="274">
        <v>146370.85955945129</v>
      </c>
      <c r="D91" s="310">
        <v>0</v>
      </c>
      <c r="E91" s="310">
        <v>1016.4643024961895</v>
      </c>
      <c r="F91" s="310">
        <v>1016.4643024961895</v>
      </c>
      <c r="G91" s="310">
        <v>145354.39525695509</v>
      </c>
      <c r="H91" s="269"/>
      <c r="I91" s="304">
        <v>15904.210355436877</v>
      </c>
      <c r="J91" s="304">
        <v>18.586198849406188</v>
      </c>
      <c r="K91" s="304">
        <v>1.1878746085032015</v>
      </c>
    </row>
    <row r="92" spans="1:11" x14ac:dyDescent="0.25">
      <c r="A92" s="309">
        <v>45323</v>
      </c>
      <c r="B92" s="282">
        <v>74</v>
      </c>
      <c r="C92" s="274">
        <v>145354.39525695509</v>
      </c>
      <c r="D92" s="310">
        <v>0</v>
      </c>
      <c r="E92" s="310">
        <v>1016.4643024961895</v>
      </c>
      <c r="F92" s="310">
        <v>1016.4643024961895</v>
      </c>
      <c r="G92" s="310">
        <v>144337.93095445889</v>
      </c>
      <c r="H92" s="269"/>
      <c r="I92" s="304">
        <v>15904.210355436877</v>
      </c>
      <c r="J92" s="304">
        <v>18.586198849406188</v>
      </c>
      <c r="K92" s="304">
        <v>1.1878746085032015</v>
      </c>
    </row>
    <row r="93" spans="1:11" x14ac:dyDescent="0.25">
      <c r="A93" s="309">
        <v>45352</v>
      </c>
      <c r="B93" s="282">
        <v>75</v>
      </c>
      <c r="C93" s="274">
        <v>144337.93095445889</v>
      </c>
      <c r="D93" s="310">
        <v>0</v>
      </c>
      <c r="E93" s="310">
        <v>1016.4643024961894</v>
      </c>
      <c r="F93" s="310">
        <v>1016.4643024961894</v>
      </c>
      <c r="G93" s="310">
        <v>143321.46665196269</v>
      </c>
      <c r="H93" s="269"/>
      <c r="I93" s="304">
        <v>15904.210355436875</v>
      </c>
      <c r="J93" s="304">
        <v>18.586198849406188</v>
      </c>
      <c r="K93" s="304">
        <v>1.1878746085032013</v>
      </c>
    </row>
    <row r="94" spans="1:11" x14ac:dyDescent="0.25">
      <c r="A94" s="309">
        <v>45383</v>
      </c>
      <c r="B94" s="282">
        <v>76</v>
      </c>
      <c r="C94" s="274">
        <v>143321.46665196269</v>
      </c>
      <c r="D94" s="310">
        <v>0</v>
      </c>
      <c r="E94" s="310">
        <v>1016.4643024961892</v>
      </c>
      <c r="F94" s="310">
        <v>1016.4643024961892</v>
      </c>
      <c r="G94" s="310">
        <v>142305.00234946649</v>
      </c>
      <c r="H94" s="269"/>
      <c r="I94" s="304">
        <v>15904.210355436873</v>
      </c>
      <c r="J94" s="304">
        <v>18.586198849406184</v>
      </c>
      <c r="K94" s="304">
        <v>1.187874608503201</v>
      </c>
    </row>
    <row r="95" spans="1:11" x14ac:dyDescent="0.25">
      <c r="A95" s="309">
        <v>45413</v>
      </c>
      <c r="B95" s="282">
        <v>77</v>
      </c>
      <c r="C95" s="274">
        <v>142305.00234946649</v>
      </c>
      <c r="D95" s="310">
        <v>0</v>
      </c>
      <c r="E95" s="310">
        <v>1016.4643024961892</v>
      </c>
      <c r="F95" s="310">
        <v>1016.4643024961892</v>
      </c>
      <c r="G95" s="310">
        <v>141288.53804697029</v>
      </c>
      <c r="H95" s="269"/>
      <c r="I95" s="304">
        <v>15904.210355436873</v>
      </c>
      <c r="J95" s="304">
        <v>18.586198849406184</v>
      </c>
      <c r="K95" s="304">
        <v>1.187874608503201</v>
      </c>
    </row>
    <row r="96" spans="1:11" x14ac:dyDescent="0.25">
      <c r="A96" s="309">
        <v>45444</v>
      </c>
      <c r="B96" s="282">
        <v>78</v>
      </c>
      <c r="C96" s="274">
        <v>141288.53804697029</v>
      </c>
      <c r="D96" s="310">
        <v>0</v>
      </c>
      <c r="E96" s="310">
        <v>1016.4643024961891</v>
      </c>
      <c r="F96" s="310">
        <v>1016.4643024961891</v>
      </c>
      <c r="G96" s="310">
        <v>140272.0737444741</v>
      </c>
      <c r="H96" s="269"/>
      <c r="I96" s="304">
        <v>15904.210355436871</v>
      </c>
      <c r="J96" s="304">
        <v>18.586198849406184</v>
      </c>
      <c r="K96" s="304">
        <v>1.187874608503201</v>
      </c>
    </row>
    <row r="97" spans="1:11" x14ac:dyDescent="0.25">
      <c r="A97" s="309">
        <v>45474</v>
      </c>
      <c r="B97" s="282">
        <v>79</v>
      </c>
      <c r="C97" s="274">
        <v>140272.0737444741</v>
      </c>
      <c r="D97" s="310">
        <v>0</v>
      </c>
      <c r="E97" s="310">
        <v>1016.4643024961891</v>
      </c>
      <c r="F97" s="310">
        <v>1016.4643024961891</v>
      </c>
      <c r="G97" s="310">
        <v>139255.6094419779</v>
      </c>
      <c r="H97" s="269"/>
      <c r="I97" s="304">
        <v>15904.210355436871</v>
      </c>
      <c r="J97" s="304">
        <v>18.586198849406184</v>
      </c>
      <c r="K97" s="304">
        <v>1.187874608503201</v>
      </c>
    </row>
    <row r="98" spans="1:11" x14ac:dyDescent="0.25">
      <c r="A98" s="309">
        <v>45505</v>
      </c>
      <c r="B98" s="282">
        <v>80</v>
      </c>
      <c r="C98" s="274">
        <v>139255.6094419779</v>
      </c>
      <c r="D98" s="310">
        <v>0</v>
      </c>
      <c r="E98" s="310">
        <v>1016.464302496189</v>
      </c>
      <c r="F98" s="310">
        <v>1016.464302496189</v>
      </c>
      <c r="G98" s="310">
        <v>138239.1451394817</v>
      </c>
      <c r="H98" s="269"/>
      <c r="I98" s="304">
        <v>15904.210355436871</v>
      </c>
      <c r="J98" s="304">
        <v>18.586198849406184</v>
      </c>
      <c r="K98" s="304">
        <v>1.1878746085032008</v>
      </c>
    </row>
    <row r="99" spans="1:11" x14ac:dyDescent="0.25">
      <c r="A99" s="309">
        <v>45536</v>
      </c>
      <c r="B99" s="282">
        <v>81</v>
      </c>
      <c r="C99" s="274">
        <v>138239.1451394817</v>
      </c>
      <c r="D99" s="310">
        <v>0</v>
      </c>
      <c r="E99" s="310">
        <v>1016.4643024961889</v>
      </c>
      <c r="F99" s="310">
        <v>1016.4643024961889</v>
      </c>
      <c r="G99" s="310">
        <v>137222.6808369855</v>
      </c>
      <c r="H99" s="269"/>
      <c r="I99" s="304">
        <v>15904.21035543687</v>
      </c>
      <c r="J99" s="304">
        <v>18.58619884940618</v>
      </c>
      <c r="K99" s="304">
        <v>1.1878746085032008</v>
      </c>
    </row>
    <row r="100" spans="1:11" x14ac:dyDescent="0.25">
      <c r="A100" s="309">
        <v>45566</v>
      </c>
      <c r="B100" s="282">
        <v>82</v>
      </c>
      <c r="C100" s="274">
        <v>137222.6808369855</v>
      </c>
      <c r="D100" s="310">
        <v>0</v>
      </c>
      <c r="E100" s="310">
        <v>1016.4643024961889</v>
      </c>
      <c r="F100" s="310">
        <v>1016.4643024961889</v>
      </c>
      <c r="G100" s="310">
        <v>136206.2165344893</v>
      </c>
      <c r="H100" s="269"/>
      <c r="I100" s="304">
        <v>15904.21035543687</v>
      </c>
      <c r="J100" s="304">
        <v>18.58619884940618</v>
      </c>
      <c r="K100" s="304">
        <v>1.1878746085032008</v>
      </c>
    </row>
    <row r="101" spans="1:11" x14ac:dyDescent="0.25">
      <c r="A101" s="309">
        <v>45597</v>
      </c>
      <c r="B101" s="282">
        <v>83</v>
      </c>
      <c r="C101" s="274">
        <v>136206.2165344893</v>
      </c>
      <c r="D101" s="310">
        <v>0</v>
      </c>
      <c r="E101" s="310">
        <v>1016.4643024961888</v>
      </c>
      <c r="F101" s="310">
        <v>1016.4643024961888</v>
      </c>
      <c r="G101" s="310">
        <v>135189.7522319931</v>
      </c>
      <c r="H101" s="269"/>
      <c r="I101" s="304">
        <v>15904.210355436868</v>
      </c>
      <c r="J101" s="304">
        <v>18.586198849406177</v>
      </c>
      <c r="K101" s="304">
        <v>1.1878746085032006</v>
      </c>
    </row>
    <row r="102" spans="1:11" x14ac:dyDescent="0.25">
      <c r="A102" s="309">
        <v>45627</v>
      </c>
      <c r="B102" s="282">
        <v>84</v>
      </c>
      <c r="C102" s="274">
        <v>135189.7522319931</v>
      </c>
      <c r="D102" s="310">
        <v>0</v>
      </c>
      <c r="E102" s="310">
        <v>1016.4643024961887</v>
      </c>
      <c r="F102" s="310">
        <v>1016.4643024961887</v>
      </c>
      <c r="G102" s="310">
        <v>134173.2879294969</v>
      </c>
      <c r="H102" s="269"/>
      <c r="I102" s="304">
        <v>15904.210355436866</v>
      </c>
      <c r="J102" s="304">
        <v>18.586198849406177</v>
      </c>
      <c r="K102" s="304">
        <v>1.1878746085032004</v>
      </c>
    </row>
    <row r="103" spans="1:11" x14ac:dyDescent="0.25">
      <c r="A103" s="309">
        <v>45658</v>
      </c>
      <c r="B103" s="282">
        <v>85</v>
      </c>
      <c r="C103" s="274">
        <v>134173.2879294969</v>
      </c>
      <c r="D103" s="310">
        <v>0</v>
      </c>
      <c r="E103" s="310">
        <v>1016.4643024961887</v>
      </c>
      <c r="F103" s="310">
        <v>1016.4643024961887</v>
      </c>
      <c r="G103" s="310">
        <v>133156.8236270007</v>
      </c>
      <c r="H103" s="269"/>
      <c r="I103" s="304">
        <v>15904.210355436866</v>
      </c>
      <c r="J103" s="304">
        <v>18.586198849406177</v>
      </c>
      <c r="K103" s="304">
        <v>1.1878746085032004</v>
      </c>
    </row>
    <row r="104" spans="1:11" x14ac:dyDescent="0.25">
      <c r="A104" s="309">
        <v>45689</v>
      </c>
      <c r="B104" s="282">
        <v>86</v>
      </c>
      <c r="C104" s="274">
        <v>133156.8236270007</v>
      </c>
      <c r="D104" s="310">
        <v>0</v>
      </c>
      <c r="E104" s="310">
        <v>1016.4643024961886</v>
      </c>
      <c r="F104" s="310">
        <v>1016.4643024961886</v>
      </c>
      <c r="G104" s="310">
        <v>132140.3593245045</v>
      </c>
      <c r="H104" s="269"/>
      <c r="I104" s="304">
        <v>15904.210355436864</v>
      </c>
      <c r="J104" s="304">
        <v>18.586198849406173</v>
      </c>
      <c r="K104" s="304">
        <v>1.1878746085032004</v>
      </c>
    </row>
    <row r="105" spans="1:11" x14ac:dyDescent="0.25">
      <c r="A105" s="309">
        <v>45717</v>
      </c>
      <c r="B105" s="282">
        <v>87</v>
      </c>
      <c r="C105" s="274">
        <v>132140.3593245045</v>
      </c>
      <c r="D105" s="310">
        <v>0</v>
      </c>
      <c r="E105" s="310">
        <v>1016.4643024961885</v>
      </c>
      <c r="F105" s="310">
        <v>1016.4643024961885</v>
      </c>
      <c r="G105" s="310">
        <v>131123.89502200831</v>
      </c>
      <c r="H105" s="269"/>
      <c r="I105" s="304">
        <v>15904.210355436862</v>
      </c>
      <c r="J105" s="304">
        <v>18.586198849406173</v>
      </c>
      <c r="K105" s="304">
        <v>1.1878746085032001</v>
      </c>
    </row>
    <row r="106" spans="1:11" x14ac:dyDescent="0.25">
      <c r="A106" s="309">
        <v>45748</v>
      </c>
      <c r="B106" s="282">
        <v>88</v>
      </c>
      <c r="C106" s="274">
        <v>131123.89502200831</v>
      </c>
      <c r="D106" s="310">
        <v>0</v>
      </c>
      <c r="E106" s="310">
        <v>1016.4643024961885</v>
      </c>
      <c r="F106" s="310">
        <v>1016.4643024961885</v>
      </c>
      <c r="G106" s="310">
        <v>130107.43071951212</v>
      </c>
      <c r="H106" s="269"/>
      <c r="I106" s="304">
        <v>15904.210355436862</v>
      </c>
      <c r="J106" s="304">
        <v>18.586198849406173</v>
      </c>
      <c r="K106" s="304">
        <v>1.1878746085032001</v>
      </c>
    </row>
    <row r="107" spans="1:11" x14ac:dyDescent="0.25">
      <c r="A107" s="309">
        <v>45778</v>
      </c>
      <c r="B107" s="282">
        <v>89</v>
      </c>
      <c r="C107" s="274">
        <v>130107.43071951212</v>
      </c>
      <c r="D107" s="310">
        <v>0</v>
      </c>
      <c r="E107" s="310">
        <v>1016.4643024961885</v>
      </c>
      <c r="F107" s="310">
        <v>1016.4643024961885</v>
      </c>
      <c r="G107" s="310">
        <v>129090.96641701594</v>
      </c>
      <c r="H107" s="269"/>
      <c r="I107" s="304">
        <v>15904.210355436862</v>
      </c>
      <c r="J107" s="304">
        <v>18.586198849406173</v>
      </c>
      <c r="K107" s="304">
        <v>1.1878746085032001</v>
      </c>
    </row>
    <row r="108" spans="1:11" x14ac:dyDescent="0.25">
      <c r="A108" s="309">
        <v>45809</v>
      </c>
      <c r="B108" s="282">
        <v>90</v>
      </c>
      <c r="C108" s="274">
        <v>129090.96641701594</v>
      </c>
      <c r="D108" s="310">
        <v>0</v>
      </c>
      <c r="E108" s="310">
        <v>1016.4643024961885</v>
      </c>
      <c r="F108" s="310">
        <v>1016.4643024961885</v>
      </c>
      <c r="G108" s="310">
        <v>128074.50211451975</v>
      </c>
      <c r="H108" s="269"/>
      <c r="I108" s="304">
        <v>15904.210355436862</v>
      </c>
      <c r="J108" s="304">
        <v>18.586198849406173</v>
      </c>
      <c r="K108" s="304">
        <v>1.1878746085032001</v>
      </c>
    </row>
    <row r="109" spans="1:11" x14ac:dyDescent="0.25">
      <c r="A109" s="309">
        <v>45839</v>
      </c>
      <c r="B109" s="282">
        <v>91</v>
      </c>
      <c r="C109" s="274">
        <v>128074.50211451975</v>
      </c>
      <c r="D109" s="310">
        <v>0</v>
      </c>
      <c r="E109" s="310">
        <v>1016.4643024961886</v>
      </c>
      <c r="F109" s="310">
        <v>1016.4643024961886</v>
      </c>
      <c r="G109" s="310">
        <v>127058.03781202357</v>
      </c>
      <c r="H109" s="269"/>
      <c r="I109" s="304">
        <v>15904.210355436864</v>
      </c>
      <c r="J109" s="304">
        <v>18.586198849406173</v>
      </c>
      <c r="K109" s="304">
        <v>1.1878746085032004</v>
      </c>
    </row>
    <row r="110" spans="1:11" x14ac:dyDescent="0.25">
      <c r="A110" s="309">
        <v>45870</v>
      </c>
      <c r="B110" s="282">
        <v>92</v>
      </c>
      <c r="C110" s="274">
        <v>127058.03781202357</v>
      </c>
      <c r="D110" s="310">
        <v>0</v>
      </c>
      <c r="E110" s="310">
        <v>1016.4643024961886</v>
      </c>
      <c r="F110" s="310">
        <v>1016.4643024961886</v>
      </c>
      <c r="G110" s="310">
        <v>126041.57350952738</v>
      </c>
      <c r="H110" s="269"/>
      <c r="I110" s="304">
        <v>15904.210355436864</v>
      </c>
      <c r="J110" s="304">
        <v>18.586198849406173</v>
      </c>
      <c r="K110" s="304">
        <v>1.1878746085032004</v>
      </c>
    </row>
    <row r="111" spans="1:11" x14ac:dyDescent="0.25">
      <c r="A111" s="309">
        <v>45901</v>
      </c>
      <c r="B111" s="282">
        <v>93</v>
      </c>
      <c r="C111" s="274">
        <v>126041.57350952738</v>
      </c>
      <c r="D111" s="310">
        <v>0</v>
      </c>
      <c r="E111" s="310">
        <v>1016.4643024961886</v>
      </c>
      <c r="F111" s="310">
        <v>1016.4643024961886</v>
      </c>
      <c r="G111" s="310">
        <v>125025.1092070312</v>
      </c>
      <c r="H111" s="269"/>
      <c r="I111" s="304">
        <v>15904.210355436864</v>
      </c>
      <c r="J111" s="304">
        <v>18.586198849406173</v>
      </c>
      <c r="K111" s="304">
        <v>1.1878746085032004</v>
      </c>
    </row>
    <row r="112" spans="1:11" x14ac:dyDescent="0.25">
      <c r="A112" s="309">
        <v>45931</v>
      </c>
      <c r="B112" s="282">
        <v>94</v>
      </c>
      <c r="C112" s="274">
        <v>125025.1092070312</v>
      </c>
      <c r="D112" s="310">
        <v>0</v>
      </c>
      <c r="E112" s="310">
        <v>1016.4643024961887</v>
      </c>
      <c r="F112" s="310">
        <v>1016.4643024961887</v>
      </c>
      <c r="G112" s="310">
        <v>124008.64490453502</v>
      </c>
      <c r="H112" s="269"/>
      <c r="I112" s="304">
        <v>15904.210355436866</v>
      </c>
      <c r="J112" s="304">
        <v>18.586198849406177</v>
      </c>
      <c r="K112" s="304">
        <v>1.1878746085032004</v>
      </c>
    </row>
    <row r="113" spans="1:11" x14ac:dyDescent="0.25">
      <c r="A113" s="309">
        <v>45962</v>
      </c>
      <c r="B113" s="282">
        <v>95</v>
      </c>
      <c r="C113" s="274">
        <v>124008.64490453502</v>
      </c>
      <c r="D113" s="310">
        <v>0</v>
      </c>
      <c r="E113" s="310">
        <v>1016.4643024961887</v>
      </c>
      <c r="F113" s="310">
        <v>1016.4643024961887</v>
      </c>
      <c r="G113" s="310">
        <v>122992.18060203883</v>
      </c>
      <c r="H113" s="269"/>
      <c r="I113" s="304">
        <v>15904.210355436866</v>
      </c>
      <c r="J113" s="304">
        <v>18.586198849406177</v>
      </c>
      <c r="K113" s="304">
        <v>1.1878746085032004</v>
      </c>
    </row>
    <row r="114" spans="1:11" x14ac:dyDescent="0.25">
      <c r="A114" s="309">
        <v>45992</v>
      </c>
      <c r="B114" s="282">
        <v>96</v>
      </c>
      <c r="C114" s="274">
        <v>122992.18060203883</v>
      </c>
      <c r="D114" s="310">
        <v>0</v>
      </c>
      <c r="E114" s="310">
        <v>1016.4643024961887</v>
      </c>
      <c r="F114" s="310">
        <v>1016.4643024961887</v>
      </c>
      <c r="G114" s="310">
        <v>121975.71629954265</v>
      </c>
      <c r="H114" s="269"/>
      <c r="I114" s="304">
        <v>15904.210355436866</v>
      </c>
      <c r="J114" s="304">
        <v>18.586198849406177</v>
      </c>
      <c r="K114" s="304">
        <v>1.1878746085032004</v>
      </c>
    </row>
    <row r="115" spans="1:11" x14ac:dyDescent="0.25">
      <c r="A115" s="309">
        <v>46023</v>
      </c>
      <c r="B115" s="282">
        <v>97</v>
      </c>
      <c r="C115" s="274">
        <v>121975.71629954265</v>
      </c>
      <c r="D115" s="310">
        <v>0</v>
      </c>
      <c r="E115" s="310">
        <v>1016.4643024961887</v>
      </c>
      <c r="F115" s="310">
        <v>1016.4643024961887</v>
      </c>
      <c r="G115" s="310">
        <v>120959.25199704646</v>
      </c>
      <c r="H115" s="269"/>
      <c r="I115" s="304">
        <v>15904.210355436866</v>
      </c>
      <c r="J115" s="304">
        <v>18.586198849406177</v>
      </c>
      <c r="K115" s="304">
        <v>1.1878746085032004</v>
      </c>
    </row>
    <row r="116" spans="1:11" x14ac:dyDescent="0.25">
      <c r="A116" s="309">
        <v>46054</v>
      </c>
      <c r="B116" s="282">
        <v>98</v>
      </c>
      <c r="C116" s="274">
        <v>120959.25199704646</v>
      </c>
      <c r="D116" s="310">
        <v>0</v>
      </c>
      <c r="E116" s="310">
        <v>1016.4643024961888</v>
      </c>
      <c r="F116" s="310">
        <v>1016.4643024961888</v>
      </c>
      <c r="G116" s="310">
        <v>119942.78769455028</v>
      </c>
      <c r="H116" s="269"/>
      <c r="I116" s="304">
        <v>15904.210355436868</v>
      </c>
      <c r="J116" s="304">
        <v>18.586198849406177</v>
      </c>
      <c r="K116" s="304">
        <v>1.1878746085032006</v>
      </c>
    </row>
    <row r="117" spans="1:11" x14ac:dyDescent="0.25">
      <c r="A117" s="309">
        <v>46082</v>
      </c>
      <c r="B117" s="282">
        <v>99</v>
      </c>
      <c r="C117" s="274">
        <v>119942.78769455028</v>
      </c>
      <c r="D117" s="310">
        <v>0</v>
      </c>
      <c r="E117" s="310">
        <v>1016.4643024961888</v>
      </c>
      <c r="F117" s="310">
        <v>1016.4643024961888</v>
      </c>
      <c r="G117" s="310">
        <v>118926.3233920541</v>
      </c>
      <c r="H117" s="269"/>
      <c r="I117" s="304">
        <v>15904.210355436868</v>
      </c>
      <c r="J117" s="304">
        <v>18.586198849406177</v>
      </c>
      <c r="K117" s="304">
        <v>1.1878746085032006</v>
      </c>
    </row>
    <row r="118" spans="1:11" x14ac:dyDescent="0.25">
      <c r="A118" s="309">
        <v>46113</v>
      </c>
      <c r="B118" s="282">
        <v>100</v>
      </c>
      <c r="C118" s="274">
        <v>118926.3233920541</v>
      </c>
      <c r="D118" s="310">
        <v>0</v>
      </c>
      <c r="E118" s="310">
        <v>1016.4643024961888</v>
      </c>
      <c r="F118" s="310">
        <v>1016.4643024961888</v>
      </c>
      <c r="G118" s="310">
        <v>117909.85908955791</v>
      </c>
      <c r="H118" s="269"/>
      <c r="I118" s="304">
        <v>15904.210355436868</v>
      </c>
      <c r="J118" s="304">
        <v>18.586198849406177</v>
      </c>
      <c r="K118" s="304">
        <v>1.1878746085032006</v>
      </c>
    </row>
    <row r="119" spans="1:11" x14ac:dyDescent="0.25">
      <c r="A119" s="309">
        <v>46143</v>
      </c>
      <c r="B119" s="282">
        <v>101</v>
      </c>
      <c r="C119" s="274">
        <v>117909.85908955791</v>
      </c>
      <c r="D119" s="310">
        <v>0</v>
      </c>
      <c r="E119" s="310">
        <v>1016.4643024961889</v>
      </c>
      <c r="F119" s="310">
        <v>1016.4643024961889</v>
      </c>
      <c r="G119" s="310">
        <v>116893.39478706173</v>
      </c>
      <c r="H119" s="269"/>
      <c r="I119" s="304">
        <v>15904.21035543687</v>
      </c>
      <c r="J119" s="304">
        <v>18.58619884940618</v>
      </c>
      <c r="K119" s="304">
        <v>1.1878746085032008</v>
      </c>
    </row>
    <row r="120" spans="1:11" x14ac:dyDescent="0.25">
      <c r="A120" s="309">
        <v>46174</v>
      </c>
      <c r="B120" s="282">
        <v>102</v>
      </c>
      <c r="C120" s="274">
        <v>116893.39478706173</v>
      </c>
      <c r="D120" s="310">
        <v>0</v>
      </c>
      <c r="E120" s="310">
        <v>1016.4643024961889</v>
      </c>
      <c r="F120" s="310">
        <v>1016.4643024961889</v>
      </c>
      <c r="G120" s="310">
        <v>115876.93048456554</v>
      </c>
      <c r="H120" s="269"/>
      <c r="I120" s="304">
        <v>15904.21035543687</v>
      </c>
      <c r="J120" s="304">
        <v>18.58619884940618</v>
      </c>
      <c r="K120" s="304">
        <v>1.1878746085032008</v>
      </c>
    </row>
    <row r="121" spans="1:11" x14ac:dyDescent="0.25">
      <c r="A121" s="309">
        <v>46204</v>
      </c>
      <c r="B121" s="282">
        <v>103</v>
      </c>
      <c r="C121" s="274">
        <v>115876.93048456554</v>
      </c>
      <c r="D121" s="310">
        <v>0</v>
      </c>
      <c r="E121" s="310">
        <v>1016.464302496189</v>
      </c>
      <c r="F121" s="310">
        <v>1016.464302496189</v>
      </c>
      <c r="G121" s="310">
        <v>114860.46618206936</v>
      </c>
      <c r="H121" s="269"/>
      <c r="I121" s="304">
        <v>15904.210355436871</v>
      </c>
      <c r="J121" s="304">
        <v>18.586198849406184</v>
      </c>
      <c r="K121" s="304">
        <v>1.1878746085032008</v>
      </c>
    </row>
    <row r="122" spans="1:11" x14ac:dyDescent="0.25">
      <c r="A122" s="309">
        <v>46235</v>
      </c>
      <c r="B122" s="282">
        <v>104</v>
      </c>
      <c r="C122" s="274">
        <v>114860.46618206936</v>
      </c>
      <c r="D122" s="310">
        <v>0</v>
      </c>
      <c r="E122" s="310">
        <v>1016.464302496189</v>
      </c>
      <c r="F122" s="310">
        <v>1016.464302496189</v>
      </c>
      <c r="G122" s="310">
        <v>113844.00187957317</v>
      </c>
      <c r="H122" s="269"/>
      <c r="I122" s="304">
        <v>15904.210355436871</v>
      </c>
      <c r="J122" s="304">
        <v>18.586198849406184</v>
      </c>
      <c r="K122" s="304">
        <v>1.1878746085032008</v>
      </c>
    </row>
    <row r="123" spans="1:11" x14ac:dyDescent="0.25">
      <c r="A123" s="309">
        <v>46266</v>
      </c>
      <c r="B123" s="282">
        <v>105</v>
      </c>
      <c r="C123" s="274">
        <v>113844.00187957317</v>
      </c>
      <c r="D123" s="310">
        <v>0</v>
      </c>
      <c r="E123" s="310">
        <v>1016.464302496189</v>
      </c>
      <c r="F123" s="310">
        <v>1016.464302496189</v>
      </c>
      <c r="G123" s="310">
        <v>112827.53757707699</v>
      </c>
      <c r="H123" s="269"/>
      <c r="I123" s="304">
        <v>15904.210355436871</v>
      </c>
      <c r="J123" s="304">
        <v>18.586198849406184</v>
      </c>
      <c r="K123" s="304">
        <v>1.1878746085032008</v>
      </c>
    </row>
    <row r="124" spans="1:11" x14ac:dyDescent="0.25">
      <c r="A124" s="309">
        <v>46296</v>
      </c>
      <c r="B124" s="282">
        <v>106</v>
      </c>
      <c r="C124" s="274">
        <v>112827.53757707699</v>
      </c>
      <c r="D124" s="310">
        <v>0</v>
      </c>
      <c r="E124" s="310">
        <v>1016.4643024961891</v>
      </c>
      <c r="F124" s="310">
        <v>1016.4643024961891</v>
      </c>
      <c r="G124" s="310">
        <v>111811.07327458081</v>
      </c>
      <c r="H124" s="269"/>
      <c r="I124" s="304">
        <v>15904.210355436871</v>
      </c>
      <c r="J124" s="304">
        <v>18.586198849406184</v>
      </c>
      <c r="K124" s="304">
        <v>1.187874608503201</v>
      </c>
    </row>
    <row r="125" spans="1:11" x14ac:dyDescent="0.25">
      <c r="A125" s="309">
        <v>46327</v>
      </c>
      <c r="B125" s="282">
        <v>107</v>
      </c>
      <c r="C125" s="274">
        <v>111811.07327458081</v>
      </c>
      <c r="D125" s="310">
        <v>0</v>
      </c>
      <c r="E125" s="310">
        <v>1016.4643024961891</v>
      </c>
      <c r="F125" s="310">
        <v>1016.4643024961891</v>
      </c>
      <c r="G125" s="310">
        <v>110794.60897208462</v>
      </c>
      <c r="H125" s="269"/>
      <c r="I125" s="304">
        <v>15904.210355436871</v>
      </c>
      <c r="J125" s="304">
        <v>18.586198849406184</v>
      </c>
      <c r="K125" s="304">
        <v>1.187874608503201</v>
      </c>
    </row>
    <row r="126" spans="1:11" x14ac:dyDescent="0.25">
      <c r="A126" s="309">
        <v>46357</v>
      </c>
      <c r="B126" s="282">
        <v>108</v>
      </c>
      <c r="C126" s="274">
        <v>110794.60897208462</v>
      </c>
      <c r="D126" s="310">
        <v>0</v>
      </c>
      <c r="E126" s="310">
        <v>1016.4643024961891</v>
      </c>
      <c r="F126" s="310">
        <v>1016.4643024961891</v>
      </c>
      <c r="G126" s="310">
        <v>109778.14466958844</v>
      </c>
      <c r="H126" s="269"/>
      <c r="I126" s="304">
        <v>15904.210355436871</v>
      </c>
      <c r="J126" s="304">
        <v>18.586198849406184</v>
      </c>
      <c r="K126" s="304">
        <v>1.187874608503201</v>
      </c>
    </row>
    <row r="127" spans="1:11" x14ac:dyDescent="0.25">
      <c r="A127" s="309">
        <v>46388</v>
      </c>
      <c r="B127" s="282">
        <v>109</v>
      </c>
      <c r="C127" s="274">
        <v>109778.14466958844</v>
      </c>
      <c r="D127" s="310">
        <v>0</v>
      </c>
      <c r="E127" s="310">
        <v>1016.4643024961892</v>
      </c>
      <c r="F127" s="310">
        <v>1016.4643024961892</v>
      </c>
      <c r="G127" s="310">
        <v>108761.68036709225</v>
      </c>
      <c r="H127" s="269"/>
      <c r="I127" s="304">
        <v>15904.210355436873</v>
      </c>
      <c r="J127" s="304">
        <v>18.586198849406184</v>
      </c>
      <c r="K127" s="304">
        <v>1.187874608503201</v>
      </c>
    </row>
    <row r="128" spans="1:11" x14ac:dyDescent="0.25">
      <c r="A128" s="309">
        <v>46419</v>
      </c>
      <c r="B128" s="282">
        <v>110</v>
      </c>
      <c r="C128" s="274">
        <v>108761.68036709225</v>
      </c>
      <c r="D128" s="310">
        <v>0</v>
      </c>
      <c r="E128" s="310">
        <v>1016.4643024961892</v>
      </c>
      <c r="F128" s="310">
        <v>1016.4643024961892</v>
      </c>
      <c r="G128" s="310">
        <v>107745.21606459607</v>
      </c>
      <c r="H128" s="269"/>
      <c r="I128" s="304">
        <v>15904.210355436873</v>
      </c>
      <c r="J128" s="304">
        <v>18.586198849406184</v>
      </c>
      <c r="K128" s="304">
        <v>1.187874608503201</v>
      </c>
    </row>
    <row r="129" spans="1:11" x14ac:dyDescent="0.25">
      <c r="A129" s="309">
        <v>46447</v>
      </c>
      <c r="B129" s="282">
        <v>111</v>
      </c>
      <c r="C129" s="274">
        <v>107745.21606459607</v>
      </c>
      <c r="D129" s="310">
        <v>0</v>
      </c>
      <c r="E129" s="310">
        <v>1016.4643024961894</v>
      </c>
      <c r="F129" s="310">
        <v>1016.4643024961894</v>
      </c>
      <c r="G129" s="310">
        <v>106728.75176209988</v>
      </c>
      <c r="H129" s="269"/>
      <c r="I129" s="304">
        <v>15904.210355436875</v>
      </c>
      <c r="J129" s="304">
        <v>18.586198849406188</v>
      </c>
      <c r="K129" s="304">
        <v>1.1878746085032013</v>
      </c>
    </row>
    <row r="130" spans="1:11" x14ac:dyDescent="0.25">
      <c r="A130" s="309">
        <v>46478</v>
      </c>
      <c r="B130" s="282">
        <v>112</v>
      </c>
      <c r="C130" s="274">
        <v>106728.75176209988</v>
      </c>
      <c r="D130" s="310">
        <v>0</v>
      </c>
      <c r="E130" s="310">
        <v>1016.4643024961894</v>
      </c>
      <c r="F130" s="310">
        <v>1016.4643024961894</v>
      </c>
      <c r="G130" s="310">
        <v>105712.2874596037</v>
      </c>
      <c r="H130" s="269"/>
      <c r="I130" s="304">
        <v>15904.210355436875</v>
      </c>
      <c r="J130" s="304">
        <v>18.586198849406188</v>
      </c>
      <c r="K130" s="304">
        <v>1.1878746085032013</v>
      </c>
    </row>
    <row r="131" spans="1:11" x14ac:dyDescent="0.25">
      <c r="A131" s="309">
        <v>46508</v>
      </c>
      <c r="B131" s="282">
        <v>113</v>
      </c>
      <c r="C131" s="274">
        <v>105712.2874596037</v>
      </c>
      <c r="D131" s="310">
        <v>0</v>
      </c>
      <c r="E131" s="310">
        <v>1016.4643024961895</v>
      </c>
      <c r="F131" s="310">
        <v>1016.4643024961895</v>
      </c>
      <c r="G131" s="310">
        <v>104695.82315710752</v>
      </c>
      <c r="H131" s="269"/>
      <c r="I131" s="304">
        <v>15904.210355436877</v>
      </c>
      <c r="J131" s="304">
        <v>18.586198849406188</v>
      </c>
      <c r="K131" s="304">
        <v>1.1878746085032015</v>
      </c>
    </row>
    <row r="132" spans="1:11" x14ac:dyDescent="0.25">
      <c r="A132" s="309">
        <v>46539</v>
      </c>
      <c r="B132" s="282">
        <v>114</v>
      </c>
      <c r="C132" s="274">
        <v>104695.82315710752</v>
      </c>
      <c r="D132" s="310">
        <v>0</v>
      </c>
      <c r="E132" s="310">
        <v>1016.4643024961895</v>
      </c>
      <c r="F132" s="310">
        <v>1016.4643024961895</v>
      </c>
      <c r="G132" s="310">
        <v>103679.35885461133</v>
      </c>
      <c r="H132" s="269"/>
      <c r="I132" s="304">
        <v>15904.210355436877</v>
      </c>
      <c r="J132" s="304">
        <v>18.586198849406188</v>
      </c>
      <c r="K132" s="304">
        <v>1.1878746085032015</v>
      </c>
    </row>
    <row r="133" spans="1:11" x14ac:dyDescent="0.25">
      <c r="A133" s="309">
        <v>46569</v>
      </c>
      <c r="B133" s="282">
        <v>115</v>
      </c>
      <c r="C133" s="274">
        <v>103679.35885461133</v>
      </c>
      <c r="D133" s="310">
        <v>0</v>
      </c>
      <c r="E133" s="310">
        <v>1016.4643024961895</v>
      </c>
      <c r="F133" s="310">
        <v>1016.4643024961895</v>
      </c>
      <c r="G133" s="310">
        <v>102662.89455211515</v>
      </c>
      <c r="H133" s="269"/>
      <c r="I133" s="304">
        <v>15904.210355436877</v>
      </c>
      <c r="J133" s="304">
        <v>18.586198849406188</v>
      </c>
      <c r="K133" s="304">
        <v>1.1878746085032015</v>
      </c>
    </row>
    <row r="134" spans="1:11" x14ac:dyDescent="0.25">
      <c r="A134" s="309">
        <v>46600</v>
      </c>
      <c r="B134" s="282">
        <v>116</v>
      </c>
      <c r="C134" s="274">
        <v>102662.89455211515</v>
      </c>
      <c r="D134" s="310">
        <v>0</v>
      </c>
      <c r="E134" s="310">
        <v>1016.4643024961896</v>
      </c>
      <c r="F134" s="310">
        <v>1016.4643024961896</v>
      </c>
      <c r="G134" s="310">
        <v>101646.43024961896</v>
      </c>
      <c r="H134" s="269"/>
      <c r="I134" s="304">
        <v>15904.210355436879</v>
      </c>
      <c r="J134" s="304">
        <v>18.586198849406191</v>
      </c>
      <c r="K134" s="304">
        <v>1.1878746085032015</v>
      </c>
    </row>
    <row r="135" spans="1:11" x14ac:dyDescent="0.25">
      <c r="A135" s="309">
        <v>46631</v>
      </c>
      <c r="B135" s="282">
        <v>117</v>
      </c>
      <c r="C135" s="274">
        <v>101646.43024961896</v>
      </c>
      <c r="D135" s="310">
        <v>0</v>
      </c>
      <c r="E135" s="310">
        <v>1016.4643024961896</v>
      </c>
      <c r="F135" s="310">
        <v>1016.4643024961896</v>
      </c>
      <c r="G135" s="310">
        <v>100629.96594712278</v>
      </c>
      <c r="H135" s="269"/>
      <c r="I135" s="304">
        <v>15904.210355436879</v>
      </c>
      <c r="J135" s="304">
        <v>18.586198849406191</v>
      </c>
      <c r="K135" s="304">
        <v>1.1878746085032015</v>
      </c>
    </row>
    <row r="136" spans="1:11" x14ac:dyDescent="0.25">
      <c r="A136" s="309">
        <v>46661</v>
      </c>
      <c r="B136" s="282">
        <v>118</v>
      </c>
      <c r="C136" s="274">
        <v>100629.96594712278</v>
      </c>
      <c r="D136" s="310">
        <v>0</v>
      </c>
      <c r="E136" s="310">
        <v>1016.4643024961897</v>
      </c>
      <c r="F136" s="310">
        <v>1016.4643024961897</v>
      </c>
      <c r="G136" s="310">
        <v>99613.501644626594</v>
      </c>
      <c r="H136" s="269"/>
      <c r="I136" s="304">
        <v>15904.21035543688</v>
      </c>
      <c r="J136" s="304">
        <v>18.586198849406195</v>
      </c>
      <c r="K136" s="304">
        <v>1.1878746085032017</v>
      </c>
    </row>
    <row r="137" spans="1:11" x14ac:dyDescent="0.25">
      <c r="A137" s="309">
        <v>46692</v>
      </c>
      <c r="B137" s="282">
        <v>119</v>
      </c>
      <c r="C137" s="274">
        <v>99613.501644626594</v>
      </c>
      <c r="D137" s="310">
        <v>0</v>
      </c>
      <c r="E137" s="310">
        <v>1016.4643024961897</v>
      </c>
      <c r="F137" s="310">
        <v>1016.4643024961897</v>
      </c>
      <c r="G137" s="310">
        <v>98597.03734213041</v>
      </c>
      <c r="H137" s="269"/>
      <c r="I137" s="304">
        <v>15904.21035543688</v>
      </c>
      <c r="J137" s="304">
        <v>18.586198849406195</v>
      </c>
      <c r="K137" s="304">
        <v>1.1878746085032017</v>
      </c>
    </row>
    <row r="138" spans="1:11" x14ac:dyDescent="0.25">
      <c r="A138" s="309">
        <v>46722</v>
      </c>
      <c r="B138" s="282">
        <v>120</v>
      </c>
      <c r="C138" s="274">
        <v>98597.03734213041</v>
      </c>
      <c r="D138" s="310">
        <v>0</v>
      </c>
      <c r="E138" s="310">
        <v>1016.4643024961898</v>
      </c>
      <c r="F138" s="310">
        <v>1016.4643024961898</v>
      </c>
      <c r="G138" s="310">
        <v>97580.573039634226</v>
      </c>
      <c r="H138" s="269"/>
      <c r="I138" s="304">
        <v>15904.210355436882</v>
      </c>
      <c r="J138" s="304">
        <v>18.586198849406195</v>
      </c>
      <c r="K138" s="304">
        <v>1.1878746085032017</v>
      </c>
    </row>
    <row r="139" spans="1:11" x14ac:dyDescent="0.25">
      <c r="A139" s="309">
        <v>46753</v>
      </c>
      <c r="B139" s="282">
        <v>121</v>
      </c>
      <c r="C139" s="274">
        <v>97580.573039634226</v>
      </c>
      <c r="D139" s="310">
        <v>0</v>
      </c>
      <c r="E139" s="310">
        <v>1016.4643024961898</v>
      </c>
      <c r="F139" s="310">
        <v>1016.4643024961898</v>
      </c>
      <c r="G139" s="310">
        <v>96564.108737138042</v>
      </c>
      <c r="H139" s="269"/>
      <c r="I139" s="304">
        <v>15904.210355436882</v>
      </c>
      <c r="J139" s="304">
        <v>18.586198849406195</v>
      </c>
      <c r="K139" s="304">
        <v>1.1878746085032017</v>
      </c>
    </row>
    <row r="140" spans="1:11" x14ac:dyDescent="0.25">
      <c r="A140" s="309">
        <v>46784</v>
      </c>
      <c r="B140" s="282">
        <v>122</v>
      </c>
      <c r="C140" s="274">
        <v>96564.108737138042</v>
      </c>
      <c r="D140" s="310">
        <v>0</v>
      </c>
      <c r="E140" s="310">
        <v>1016.4643024961899</v>
      </c>
      <c r="F140" s="310">
        <v>1016.4643024961899</v>
      </c>
      <c r="G140" s="310">
        <v>95547.644434641858</v>
      </c>
      <c r="H140" s="269"/>
      <c r="I140" s="304">
        <v>15904.210355436884</v>
      </c>
      <c r="J140" s="304">
        <v>18.586198849406198</v>
      </c>
      <c r="K140" s="304">
        <v>1.1878746085032019</v>
      </c>
    </row>
    <row r="141" spans="1:11" x14ac:dyDescent="0.25">
      <c r="A141" s="309">
        <v>46813</v>
      </c>
      <c r="B141" s="282">
        <v>123</v>
      </c>
      <c r="C141" s="274">
        <v>95547.644434641858</v>
      </c>
      <c r="D141" s="310">
        <v>0</v>
      </c>
      <c r="E141" s="310">
        <v>1016.4643024961899</v>
      </c>
      <c r="F141" s="310">
        <v>1016.4643024961899</v>
      </c>
      <c r="G141" s="310">
        <v>94531.180132145673</v>
      </c>
      <c r="H141" s="269"/>
      <c r="I141" s="304">
        <v>15904.210355436884</v>
      </c>
      <c r="J141" s="304">
        <v>18.586198849406198</v>
      </c>
      <c r="K141" s="304">
        <v>1.1878746085032019</v>
      </c>
    </row>
    <row r="142" spans="1:11" x14ac:dyDescent="0.25">
      <c r="A142" s="309">
        <v>46844</v>
      </c>
      <c r="B142" s="282">
        <v>124</v>
      </c>
      <c r="C142" s="274">
        <v>94531.180132145673</v>
      </c>
      <c r="D142" s="310">
        <v>0</v>
      </c>
      <c r="E142" s="310">
        <v>1016.46430249619</v>
      </c>
      <c r="F142" s="310">
        <v>1016.46430249619</v>
      </c>
      <c r="G142" s="310">
        <v>93514.715829649489</v>
      </c>
      <c r="H142" s="269"/>
      <c r="I142" s="304">
        <v>15904.210355436886</v>
      </c>
      <c r="J142" s="304">
        <v>18.586198849406198</v>
      </c>
      <c r="K142" s="304">
        <v>1.1878746085032021</v>
      </c>
    </row>
    <row r="143" spans="1:11" x14ac:dyDescent="0.25">
      <c r="A143" s="309">
        <v>46874</v>
      </c>
      <c r="B143" s="282">
        <v>125</v>
      </c>
      <c r="C143" s="274">
        <v>93514.715829649489</v>
      </c>
      <c r="D143" s="310">
        <v>0</v>
      </c>
      <c r="E143" s="310">
        <v>1016.46430249619</v>
      </c>
      <c r="F143" s="310">
        <v>1016.46430249619</v>
      </c>
      <c r="G143" s="310">
        <v>92498.251527153305</v>
      </c>
      <c r="H143" s="269"/>
      <c r="I143" s="304">
        <v>15904.210355436886</v>
      </c>
      <c r="J143" s="304">
        <v>18.586198849406198</v>
      </c>
      <c r="K143" s="304">
        <v>1.1878746085032021</v>
      </c>
    </row>
    <row r="144" spans="1:11" x14ac:dyDescent="0.25">
      <c r="A144" s="309">
        <v>46905</v>
      </c>
      <c r="B144" s="282">
        <v>126</v>
      </c>
      <c r="C144" s="274">
        <v>92498.251527153305</v>
      </c>
      <c r="D144" s="310">
        <v>0</v>
      </c>
      <c r="E144" s="310">
        <v>1016.4643024961902</v>
      </c>
      <c r="F144" s="310">
        <v>1016.4643024961902</v>
      </c>
      <c r="G144" s="310">
        <v>91481.787224657121</v>
      </c>
      <c r="H144" s="269"/>
      <c r="I144" s="304">
        <v>15904.210355436888</v>
      </c>
      <c r="J144" s="304">
        <v>18.586198849406202</v>
      </c>
      <c r="K144" s="304">
        <v>1.1878746085032021</v>
      </c>
    </row>
    <row r="145" spans="1:11" x14ac:dyDescent="0.25">
      <c r="A145" s="309">
        <v>46935</v>
      </c>
      <c r="B145" s="282">
        <v>127</v>
      </c>
      <c r="C145" s="274">
        <v>91481.787224657121</v>
      </c>
      <c r="D145" s="310">
        <v>0</v>
      </c>
      <c r="E145" s="310">
        <v>1016.4643024961903</v>
      </c>
      <c r="F145" s="310">
        <v>1016.4643024961903</v>
      </c>
      <c r="G145" s="310">
        <v>90465.322922160936</v>
      </c>
      <c r="H145" s="269"/>
      <c r="I145" s="304">
        <v>15904.21035543689</v>
      </c>
      <c r="J145" s="304">
        <v>18.586198849406205</v>
      </c>
      <c r="K145" s="304">
        <v>1.1878746085032024</v>
      </c>
    </row>
    <row r="146" spans="1:11" x14ac:dyDescent="0.25">
      <c r="A146" s="309">
        <v>46966</v>
      </c>
      <c r="B146" s="282">
        <v>128</v>
      </c>
      <c r="C146" s="274">
        <v>90465.322922160936</v>
      </c>
      <c r="D146" s="310">
        <v>0</v>
      </c>
      <c r="E146" s="310">
        <v>1016.4643024961903</v>
      </c>
      <c r="F146" s="310">
        <v>1016.4643024961903</v>
      </c>
      <c r="G146" s="310">
        <v>89448.858619664752</v>
      </c>
      <c r="H146" s="269"/>
      <c r="I146" s="304">
        <v>15904.21035543689</v>
      </c>
      <c r="J146" s="304">
        <v>18.586198849406205</v>
      </c>
      <c r="K146" s="304">
        <v>1.1878746085032024</v>
      </c>
    </row>
    <row r="147" spans="1:11" x14ac:dyDescent="0.25">
      <c r="A147" s="309">
        <v>46997</v>
      </c>
      <c r="B147" s="282">
        <v>129</v>
      </c>
      <c r="C147" s="274">
        <v>89448.858619664752</v>
      </c>
      <c r="D147" s="310">
        <v>0</v>
      </c>
      <c r="E147" s="310">
        <v>1016.4643024961904</v>
      </c>
      <c r="F147" s="310">
        <v>1016.4643024961904</v>
      </c>
      <c r="G147" s="310">
        <v>88432.394317168568</v>
      </c>
      <c r="H147" s="269"/>
      <c r="I147" s="304">
        <v>15904.210355436891</v>
      </c>
      <c r="J147" s="304">
        <v>18.586198849406205</v>
      </c>
      <c r="K147" s="304">
        <v>1.1878746085032024</v>
      </c>
    </row>
    <row r="148" spans="1:11" x14ac:dyDescent="0.25">
      <c r="A148" s="309">
        <v>47027</v>
      </c>
      <c r="B148" s="282">
        <v>130</v>
      </c>
      <c r="C148" s="274">
        <v>88432.394317168568</v>
      </c>
      <c r="D148" s="310">
        <v>0</v>
      </c>
      <c r="E148" s="310">
        <v>1016.4643024961904</v>
      </c>
      <c r="F148" s="310">
        <v>1016.4643024961904</v>
      </c>
      <c r="G148" s="310">
        <v>87415.930014672384</v>
      </c>
      <c r="H148" s="269"/>
      <c r="I148" s="304">
        <v>15904.210355436891</v>
      </c>
      <c r="J148" s="304">
        <v>18.586198849406205</v>
      </c>
      <c r="K148" s="304">
        <v>1.1878746085032024</v>
      </c>
    </row>
    <row r="149" spans="1:11" x14ac:dyDescent="0.25">
      <c r="A149" s="309">
        <v>47058</v>
      </c>
      <c r="B149" s="282">
        <v>131</v>
      </c>
      <c r="C149" s="274">
        <v>87415.930014672384</v>
      </c>
      <c r="D149" s="310">
        <v>0</v>
      </c>
      <c r="E149" s="310">
        <v>1016.4643024961905</v>
      </c>
      <c r="F149" s="310">
        <v>1016.4643024961905</v>
      </c>
      <c r="G149" s="310">
        <v>86399.465712176199</v>
      </c>
      <c r="H149" s="269"/>
      <c r="I149" s="304">
        <v>15904.210355436893</v>
      </c>
      <c r="J149" s="304">
        <v>18.586198849406209</v>
      </c>
      <c r="K149" s="304">
        <v>1.1878746085032026</v>
      </c>
    </row>
    <row r="150" spans="1:11" x14ac:dyDescent="0.25">
      <c r="A150" s="309">
        <v>47088</v>
      </c>
      <c r="B150" s="282">
        <v>132</v>
      </c>
      <c r="C150" s="274">
        <v>86399.465712176199</v>
      </c>
      <c r="D150" s="310">
        <v>0</v>
      </c>
      <c r="E150" s="310">
        <v>1016.4643024961906</v>
      </c>
      <c r="F150" s="310">
        <v>1016.4643024961906</v>
      </c>
      <c r="G150" s="310">
        <v>85383.001409680015</v>
      </c>
      <c r="H150" s="269"/>
      <c r="I150" s="304">
        <v>15904.210355436895</v>
      </c>
      <c r="J150" s="304">
        <v>18.586198849406209</v>
      </c>
      <c r="K150" s="304">
        <v>1.1878746085032028</v>
      </c>
    </row>
    <row r="151" spans="1:11" x14ac:dyDescent="0.25">
      <c r="A151" s="309">
        <v>47119</v>
      </c>
      <c r="B151" s="282">
        <v>133</v>
      </c>
      <c r="C151" s="274">
        <v>85383.001409680015</v>
      </c>
      <c r="D151" s="310">
        <v>0</v>
      </c>
      <c r="E151" s="310">
        <v>1016.4643024961906</v>
      </c>
      <c r="F151" s="310">
        <v>1016.4643024961906</v>
      </c>
      <c r="G151" s="310">
        <v>84366.537107183831</v>
      </c>
      <c r="H151" s="269"/>
      <c r="I151" s="304">
        <v>15904.210355436895</v>
      </c>
      <c r="J151" s="304">
        <v>18.586198849406209</v>
      </c>
      <c r="K151" s="304">
        <v>1.1878746085032028</v>
      </c>
    </row>
    <row r="152" spans="1:11" x14ac:dyDescent="0.25">
      <c r="A152" s="309">
        <v>47150</v>
      </c>
      <c r="B152" s="282">
        <v>134</v>
      </c>
      <c r="C152" s="274">
        <v>84366.537107183831</v>
      </c>
      <c r="D152" s="310">
        <v>0</v>
      </c>
      <c r="E152" s="310">
        <v>1016.4643024961907</v>
      </c>
      <c r="F152" s="310">
        <v>1016.4643024961907</v>
      </c>
      <c r="G152" s="310">
        <v>83350.072804687647</v>
      </c>
      <c r="H152" s="269"/>
      <c r="I152" s="304">
        <v>15904.210355436897</v>
      </c>
      <c r="J152" s="304">
        <v>18.586198849406212</v>
      </c>
      <c r="K152" s="304">
        <v>1.1878746085032028</v>
      </c>
    </row>
    <row r="153" spans="1:11" x14ac:dyDescent="0.25">
      <c r="A153" s="309">
        <v>47178</v>
      </c>
      <c r="B153" s="282">
        <v>135</v>
      </c>
      <c r="C153" s="274">
        <v>83350.072804687647</v>
      </c>
      <c r="D153" s="310">
        <v>0</v>
      </c>
      <c r="E153" s="310">
        <v>1016.4643024961908</v>
      </c>
      <c r="F153" s="310">
        <v>1016.4643024961908</v>
      </c>
      <c r="G153" s="310">
        <v>82333.608502191462</v>
      </c>
      <c r="H153" s="269"/>
      <c r="I153" s="304">
        <v>15904.210355436899</v>
      </c>
      <c r="J153" s="304">
        <v>18.586198849406216</v>
      </c>
      <c r="K153" s="304">
        <v>1.187874608503203</v>
      </c>
    </row>
    <row r="154" spans="1:11" x14ac:dyDescent="0.25">
      <c r="A154" s="309">
        <v>47209</v>
      </c>
      <c r="B154" s="282">
        <v>136</v>
      </c>
      <c r="C154" s="274">
        <v>82333.608502191462</v>
      </c>
      <c r="D154" s="310">
        <v>0</v>
      </c>
      <c r="E154" s="310">
        <v>1016.4643024961908</v>
      </c>
      <c r="F154" s="310">
        <v>1016.4643024961908</v>
      </c>
      <c r="G154" s="310">
        <v>81317.144199695278</v>
      </c>
      <c r="H154" s="269"/>
      <c r="I154" s="304">
        <v>15904.210355436899</v>
      </c>
      <c r="J154" s="304">
        <v>18.586198849406216</v>
      </c>
      <c r="K154" s="304">
        <v>1.187874608503203</v>
      </c>
    </row>
    <row r="155" spans="1:11" x14ac:dyDescent="0.25">
      <c r="A155" s="309">
        <v>47239</v>
      </c>
      <c r="B155" s="282">
        <v>137</v>
      </c>
      <c r="C155" s="274">
        <v>81317.144199695278</v>
      </c>
      <c r="D155" s="310">
        <v>0</v>
      </c>
      <c r="E155" s="310">
        <v>1016.464302496191</v>
      </c>
      <c r="F155" s="310">
        <v>1016.464302496191</v>
      </c>
      <c r="G155" s="310">
        <v>80300.679897199094</v>
      </c>
      <c r="H155" s="269"/>
      <c r="I155" s="304">
        <v>15904.2103554369</v>
      </c>
      <c r="J155" s="304">
        <v>18.586198849406216</v>
      </c>
      <c r="K155" s="304">
        <v>1.187874608503203</v>
      </c>
    </row>
    <row r="156" spans="1:11" x14ac:dyDescent="0.25">
      <c r="A156" s="309">
        <v>47270</v>
      </c>
      <c r="B156" s="282">
        <v>138</v>
      </c>
      <c r="C156" s="274">
        <v>80300.679897199094</v>
      </c>
      <c r="D156" s="310">
        <v>0</v>
      </c>
      <c r="E156" s="310">
        <v>1016.4643024961911</v>
      </c>
      <c r="F156" s="310">
        <v>1016.4643024961911</v>
      </c>
      <c r="G156" s="310">
        <v>79284.21559470291</v>
      </c>
      <c r="H156" s="269"/>
      <c r="I156" s="304">
        <v>15904.210355436902</v>
      </c>
      <c r="J156" s="304">
        <v>18.58619884940622</v>
      </c>
      <c r="K156" s="304">
        <v>1.1878746085032033</v>
      </c>
    </row>
    <row r="157" spans="1:11" x14ac:dyDescent="0.25">
      <c r="A157" s="309">
        <v>47300</v>
      </c>
      <c r="B157" s="282">
        <v>139</v>
      </c>
      <c r="C157" s="274">
        <v>79284.21559470291</v>
      </c>
      <c r="D157" s="310">
        <v>0</v>
      </c>
      <c r="E157" s="310">
        <v>1016.4643024961912</v>
      </c>
      <c r="F157" s="310">
        <v>1016.4643024961912</v>
      </c>
      <c r="G157" s="310">
        <v>78267.751292206725</v>
      </c>
      <c r="H157" s="269"/>
      <c r="I157" s="304">
        <v>15904.210355436904</v>
      </c>
      <c r="J157" s="304">
        <v>18.58619884940622</v>
      </c>
      <c r="K157" s="304">
        <v>1.1878746085032035</v>
      </c>
    </row>
    <row r="158" spans="1:11" x14ac:dyDescent="0.25">
      <c r="A158" s="309">
        <v>47331</v>
      </c>
      <c r="B158" s="282">
        <v>140</v>
      </c>
      <c r="C158" s="274">
        <v>78267.751292206725</v>
      </c>
      <c r="D158" s="310">
        <v>0</v>
      </c>
      <c r="E158" s="310">
        <v>1016.4643024961913</v>
      </c>
      <c r="F158" s="310">
        <v>1016.4643024961913</v>
      </c>
      <c r="G158" s="310">
        <v>77251.286989710541</v>
      </c>
      <c r="H158" s="269"/>
      <c r="I158" s="304">
        <v>15904.210355436906</v>
      </c>
      <c r="J158" s="304">
        <v>18.586198849406223</v>
      </c>
      <c r="K158" s="304">
        <v>1.1878746085032035</v>
      </c>
    </row>
    <row r="159" spans="1:11" x14ac:dyDescent="0.25">
      <c r="A159" s="309">
        <v>47362</v>
      </c>
      <c r="B159" s="282">
        <v>141</v>
      </c>
      <c r="C159" s="274">
        <v>77251.286989710541</v>
      </c>
      <c r="D159" s="310">
        <v>0</v>
      </c>
      <c r="E159" s="310">
        <v>1016.4643024961913</v>
      </c>
      <c r="F159" s="310">
        <v>1016.4643024961913</v>
      </c>
      <c r="G159" s="310">
        <v>76234.822687214357</v>
      </c>
      <c r="H159" s="269"/>
      <c r="I159" s="304">
        <v>15904.210355436906</v>
      </c>
      <c r="J159" s="304">
        <v>18.586198849406223</v>
      </c>
      <c r="K159" s="304">
        <v>1.1878746085032035</v>
      </c>
    </row>
    <row r="160" spans="1:11" x14ac:dyDescent="0.25">
      <c r="A160" s="309">
        <v>47392</v>
      </c>
      <c r="B160" s="282">
        <v>142</v>
      </c>
      <c r="C160" s="274">
        <v>76234.822687214357</v>
      </c>
      <c r="D160" s="310">
        <v>0</v>
      </c>
      <c r="E160" s="310">
        <v>1016.4643024961914</v>
      </c>
      <c r="F160" s="310">
        <v>1016.4643024961914</v>
      </c>
      <c r="G160" s="310">
        <v>75218.358384718173</v>
      </c>
      <c r="H160" s="269"/>
      <c r="I160" s="304">
        <v>15904.210355436908</v>
      </c>
      <c r="J160" s="304">
        <v>18.586198849406227</v>
      </c>
      <c r="K160" s="304">
        <v>1.1878746085032037</v>
      </c>
    </row>
    <row r="161" spans="1:11" x14ac:dyDescent="0.25">
      <c r="A161" s="309">
        <v>47423</v>
      </c>
      <c r="B161" s="282">
        <v>143</v>
      </c>
      <c r="C161" s="274">
        <v>75218.358384718173</v>
      </c>
      <c r="D161" s="310">
        <v>0</v>
      </c>
      <c r="E161" s="310">
        <v>1016.4643024961915</v>
      </c>
      <c r="F161" s="310">
        <v>1016.4643024961915</v>
      </c>
      <c r="G161" s="310">
        <v>74201.894082221988</v>
      </c>
      <c r="H161" s="269"/>
      <c r="I161" s="304">
        <v>15904.21035543691</v>
      </c>
      <c r="J161" s="304">
        <v>18.586198849406227</v>
      </c>
      <c r="K161" s="304">
        <v>1.1878746085032037</v>
      </c>
    </row>
    <row r="162" spans="1:11" x14ac:dyDescent="0.25">
      <c r="A162" s="309">
        <v>47453</v>
      </c>
      <c r="B162" s="282">
        <v>144</v>
      </c>
      <c r="C162" s="274">
        <v>74201.894082221988</v>
      </c>
      <c r="D162" s="310">
        <v>0</v>
      </c>
      <c r="E162" s="310">
        <v>1016.4643024961916</v>
      </c>
      <c r="F162" s="310">
        <v>1016.4643024961916</v>
      </c>
      <c r="G162" s="310">
        <v>73185.42977972579</v>
      </c>
      <c r="H162" s="269"/>
      <c r="I162" s="304">
        <v>15904.210355436911</v>
      </c>
      <c r="J162" s="304">
        <v>18.58619884940623</v>
      </c>
      <c r="K162" s="304">
        <v>1.1878746085032039</v>
      </c>
    </row>
    <row r="163" spans="1:11" x14ac:dyDescent="0.25">
      <c r="A163" s="309">
        <v>47484</v>
      </c>
      <c r="B163" s="282">
        <v>145</v>
      </c>
      <c r="C163" s="274">
        <v>73185.42977972579</v>
      </c>
      <c r="D163" s="310">
        <v>0</v>
      </c>
      <c r="E163" s="310">
        <v>1016.4643024961915</v>
      </c>
      <c r="F163" s="310">
        <v>1016.4643024961915</v>
      </c>
      <c r="G163" s="310">
        <v>72168.965477229591</v>
      </c>
      <c r="H163" s="269"/>
      <c r="I163" s="304">
        <v>15904.21035543691</v>
      </c>
      <c r="J163" s="304">
        <v>18.586198849406227</v>
      </c>
      <c r="K163" s="304">
        <v>1.1878746085032037</v>
      </c>
    </row>
    <row r="164" spans="1:11" x14ac:dyDescent="0.25">
      <c r="A164" s="309">
        <v>47515</v>
      </c>
      <c r="B164" s="282">
        <v>146</v>
      </c>
      <c r="C164" s="274">
        <v>72168.965477229591</v>
      </c>
      <c r="D164" s="310">
        <v>0</v>
      </c>
      <c r="E164" s="310">
        <v>1016.4643024961914</v>
      </c>
      <c r="F164" s="310">
        <v>1016.4643024961914</v>
      </c>
      <c r="G164" s="310">
        <v>71152.501174733407</v>
      </c>
      <c r="H164" s="269"/>
      <c r="I164" s="304">
        <v>15904.210355436908</v>
      </c>
      <c r="J164" s="304">
        <v>18.586198849406227</v>
      </c>
      <c r="K164" s="304">
        <v>1.1878746085032037</v>
      </c>
    </row>
    <row r="165" spans="1:11" x14ac:dyDescent="0.25">
      <c r="A165" s="309">
        <v>47543</v>
      </c>
      <c r="B165" s="282">
        <v>147</v>
      </c>
      <c r="C165" s="274">
        <v>71152.501174733407</v>
      </c>
      <c r="D165" s="310">
        <v>0</v>
      </c>
      <c r="E165" s="310">
        <v>1016.4643024961915</v>
      </c>
      <c r="F165" s="310">
        <v>1016.4643024961915</v>
      </c>
      <c r="G165" s="310">
        <v>70136.036872237222</v>
      </c>
      <c r="H165" s="269"/>
      <c r="I165" s="304">
        <v>15904.21035543691</v>
      </c>
      <c r="J165" s="304">
        <v>18.586198849406227</v>
      </c>
      <c r="K165" s="304">
        <v>1.1878746085032037</v>
      </c>
    </row>
    <row r="166" spans="1:11" x14ac:dyDescent="0.25">
      <c r="A166" s="309">
        <v>47574</v>
      </c>
      <c r="B166" s="282">
        <v>148</v>
      </c>
      <c r="C166" s="274">
        <v>70136.036872237222</v>
      </c>
      <c r="D166" s="310">
        <v>0</v>
      </c>
      <c r="E166" s="310">
        <v>1016.4643024961916</v>
      </c>
      <c r="F166" s="310">
        <v>1016.4643024961916</v>
      </c>
      <c r="G166" s="310">
        <v>69119.572569741023</v>
      </c>
      <c r="H166" s="269"/>
      <c r="I166" s="304">
        <v>15904.210355436911</v>
      </c>
      <c r="J166" s="304">
        <v>18.58619884940623</v>
      </c>
      <c r="K166" s="304">
        <v>1.1878746085032039</v>
      </c>
    </row>
    <row r="167" spans="1:11" x14ac:dyDescent="0.25">
      <c r="A167" s="309">
        <v>47604</v>
      </c>
      <c r="B167" s="282">
        <v>149</v>
      </c>
      <c r="C167" s="274">
        <v>69119.572569741023</v>
      </c>
      <c r="D167" s="310">
        <v>0</v>
      </c>
      <c r="E167" s="310">
        <v>1016.4643024961915</v>
      </c>
      <c r="F167" s="310">
        <v>1016.4643024961915</v>
      </c>
      <c r="G167" s="310">
        <v>68103.108267244825</v>
      </c>
      <c r="H167" s="269"/>
      <c r="I167" s="304">
        <v>15904.21035543691</v>
      </c>
      <c r="J167" s="304">
        <v>18.586198849406227</v>
      </c>
      <c r="K167" s="304">
        <v>1.1878746085032037</v>
      </c>
    </row>
    <row r="168" spans="1:11" x14ac:dyDescent="0.25">
      <c r="A168" s="309">
        <v>47635</v>
      </c>
      <c r="B168" s="282">
        <v>150</v>
      </c>
      <c r="C168" s="274">
        <v>68103.108267244825</v>
      </c>
      <c r="D168" s="310">
        <v>0</v>
      </c>
      <c r="E168" s="310">
        <v>1016.4643024961914</v>
      </c>
      <c r="F168" s="310">
        <v>1016.4643024961914</v>
      </c>
      <c r="G168" s="310">
        <v>67086.64396474864</v>
      </c>
      <c r="H168" s="269"/>
      <c r="I168" s="304">
        <v>15904.210355436908</v>
      </c>
      <c r="J168" s="304">
        <v>18.586198849406227</v>
      </c>
      <c r="K168" s="304">
        <v>1.1878746085032037</v>
      </c>
    </row>
    <row r="169" spans="1:11" x14ac:dyDescent="0.25">
      <c r="A169" s="309">
        <v>47665</v>
      </c>
      <c r="B169" s="282">
        <v>151</v>
      </c>
      <c r="C169" s="274">
        <v>67086.64396474864</v>
      </c>
      <c r="D169" s="310">
        <v>0</v>
      </c>
      <c r="E169" s="310">
        <v>1016.4643024961915</v>
      </c>
      <c r="F169" s="310">
        <v>1016.4643024961915</v>
      </c>
      <c r="G169" s="310">
        <v>66070.179662252456</v>
      </c>
      <c r="H169" s="269"/>
      <c r="I169" s="304">
        <v>15904.21035543691</v>
      </c>
      <c r="J169" s="304">
        <v>18.586198849406227</v>
      </c>
      <c r="K169" s="304">
        <v>1.1878746085032037</v>
      </c>
    </row>
    <row r="170" spans="1:11" x14ac:dyDescent="0.25">
      <c r="A170" s="309">
        <v>47696</v>
      </c>
      <c r="B170" s="282">
        <v>152</v>
      </c>
      <c r="C170" s="274">
        <v>66070.179662252456</v>
      </c>
      <c r="D170" s="310">
        <v>0</v>
      </c>
      <c r="E170" s="310">
        <v>1016.4643024961916</v>
      </c>
      <c r="F170" s="310">
        <v>1016.4643024961916</v>
      </c>
      <c r="G170" s="310">
        <v>65053.715359756265</v>
      </c>
      <c r="H170" s="269"/>
      <c r="I170" s="304">
        <v>15904.210355436911</v>
      </c>
      <c r="J170" s="304">
        <v>18.58619884940623</v>
      </c>
      <c r="K170" s="304">
        <v>1.1878746085032039</v>
      </c>
    </row>
    <row r="171" spans="1:11" x14ac:dyDescent="0.25">
      <c r="A171" s="309">
        <v>47727</v>
      </c>
      <c r="B171" s="282">
        <v>153</v>
      </c>
      <c r="C171" s="274">
        <v>65053.715359756265</v>
      </c>
      <c r="D171" s="310">
        <v>0</v>
      </c>
      <c r="E171" s="310">
        <v>1016.4643024961916</v>
      </c>
      <c r="F171" s="310">
        <v>1016.4643024961916</v>
      </c>
      <c r="G171" s="310">
        <v>64037.251057260073</v>
      </c>
      <c r="H171" s="269"/>
      <c r="I171" s="304">
        <v>15904.210355436911</v>
      </c>
      <c r="J171" s="304">
        <v>18.58619884940623</v>
      </c>
      <c r="K171" s="304">
        <v>1.1878746085032039</v>
      </c>
    </row>
    <row r="172" spans="1:11" x14ac:dyDescent="0.25">
      <c r="A172" s="309">
        <v>47757</v>
      </c>
      <c r="B172" s="282">
        <v>154</v>
      </c>
      <c r="C172" s="274">
        <v>64037.251057260073</v>
      </c>
      <c r="D172" s="310">
        <v>0</v>
      </c>
      <c r="E172" s="310">
        <v>1016.4643024961916</v>
      </c>
      <c r="F172" s="310">
        <v>1016.4643024961916</v>
      </c>
      <c r="G172" s="310">
        <v>63020.786754763882</v>
      </c>
      <c r="H172" s="269"/>
      <c r="I172" s="304">
        <v>15904.210355436911</v>
      </c>
      <c r="J172" s="304">
        <v>18.58619884940623</v>
      </c>
      <c r="K172" s="304">
        <v>1.1878746085032039</v>
      </c>
    </row>
    <row r="173" spans="1:11" x14ac:dyDescent="0.25">
      <c r="A173" s="309">
        <v>47788</v>
      </c>
      <c r="B173" s="282">
        <v>155</v>
      </c>
      <c r="C173" s="274">
        <v>63020.786754763882</v>
      </c>
      <c r="D173" s="310">
        <v>0</v>
      </c>
      <c r="E173" s="310">
        <v>1016.4643024961916</v>
      </c>
      <c r="F173" s="310">
        <v>1016.4643024961916</v>
      </c>
      <c r="G173" s="310">
        <v>62004.32245226769</v>
      </c>
      <c r="H173" s="269"/>
      <c r="I173" s="304">
        <v>15904.210355436911</v>
      </c>
      <c r="J173" s="304">
        <v>18.58619884940623</v>
      </c>
      <c r="K173" s="304">
        <v>1.1878746085032039</v>
      </c>
    </row>
    <row r="174" spans="1:11" x14ac:dyDescent="0.25">
      <c r="A174" s="309">
        <v>47818</v>
      </c>
      <c r="B174" s="282">
        <v>156</v>
      </c>
      <c r="C174" s="274">
        <v>62004.32245226769</v>
      </c>
      <c r="D174" s="310">
        <v>0</v>
      </c>
      <c r="E174" s="310">
        <v>1016.4643024961916</v>
      </c>
      <c r="F174" s="310">
        <v>1016.4643024961916</v>
      </c>
      <c r="G174" s="310">
        <v>60987.858149771499</v>
      </c>
      <c r="H174" s="269"/>
      <c r="I174" s="304">
        <v>15904.210355436911</v>
      </c>
      <c r="J174" s="304">
        <v>18.58619884940623</v>
      </c>
      <c r="K174" s="304">
        <v>1.1878746085032039</v>
      </c>
    </row>
    <row r="175" spans="1:11" x14ac:dyDescent="0.25">
      <c r="A175" s="309">
        <v>47849</v>
      </c>
      <c r="B175" s="282">
        <v>157</v>
      </c>
      <c r="C175" s="274">
        <v>60987.858149771499</v>
      </c>
      <c r="D175" s="310">
        <v>0</v>
      </c>
      <c r="E175" s="310">
        <v>1016.4643024961916</v>
      </c>
      <c r="F175" s="310">
        <v>1016.4643024961916</v>
      </c>
      <c r="G175" s="310">
        <v>59971.393847275307</v>
      </c>
      <c r="H175" s="269"/>
      <c r="I175" s="304">
        <v>15904.210355436911</v>
      </c>
      <c r="J175" s="304">
        <v>18.58619884940623</v>
      </c>
      <c r="K175" s="304">
        <v>1.1878746085032039</v>
      </c>
    </row>
    <row r="176" spans="1:11" x14ac:dyDescent="0.25">
      <c r="A176" s="309">
        <v>47880</v>
      </c>
      <c r="B176" s="282">
        <v>158</v>
      </c>
      <c r="C176" s="274">
        <v>59971.393847275307</v>
      </c>
      <c r="D176" s="310">
        <v>0</v>
      </c>
      <c r="E176" s="310">
        <v>1016.4643024961916</v>
      </c>
      <c r="F176" s="310">
        <v>1016.4643024961916</v>
      </c>
      <c r="G176" s="310">
        <v>58954.929544779116</v>
      </c>
      <c r="H176" s="269"/>
      <c r="I176" s="304">
        <v>15904.210355436911</v>
      </c>
      <c r="J176" s="304">
        <v>18.58619884940623</v>
      </c>
      <c r="K176" s="304">
        <v>1.1878746085032039</v>
      </c>
    </row>
    <row r="177" spans="1:11" x14ac:dyDescent="0.25">
      <c r="A177" s="309">
        <v>47908</v>
      </c>
      <c r="B177" s="282">
        <v>159</v>
      </c>
      <c r="C177" s="274">
        <v>58954.929544779116</v>
      </c>
      <c r="D177" s="310">
        <v>0</v>
      </c>
      <c r="E177" s="310">
        <v>1016.4643024961916</v>
      </c>
      <c r="F177" s="310">
        <v>1016.4643024961916</v>
      </c>
      <c r="G177" s="310">
        <v>57938.465242282924</v>
      </c>
      <c r="H177" s="269"/>
      <c r="I177" s="304">
        <v>15904.210355436911</v>
      </c>
      <c r="J177" s="304">
        <v>18.58619884940623</v>
      </c>
      <c r="K177" s="304">
        <v>1.1878746085032039</v>
      </c>
    </row>
    <row r="178" spans="1:11" x14ac:dyDescent="0.25">
      <c r="A178" s="309">
        <v>47939</v>
      </c>
      <c r="B178" s="282">
        <v>160</v>
      </c>
      <c r="C178" s="274">
        <v>57938.465242282924</v>
      </c>
      <c r="D178" s="310">
        <v>0</v>
      </c>
      <c r="E178" s="310">
        <v>1016.4643024961916</v>
      </c>
      <c r="F178" s="310">
        <v>1016.4643024961916</v>
      </c>
      <c r="G178" s="310">
        <v>56922.000939786732</v>
      </c>
      <c r="H178" s="269"/>
      <c r="I178" s="304">
        <v>15904.210355436911</v>
      </c>
      <c r="J178" s="304">
        <v>18.58619884940623</v>
      </c>
      <c r="K178" s="304">
        <v>1.1878746085032039</v>
      </c>
    </row>
    <row r="179" spans="1:11" x14ac:dyDescent="0.25">
      <c r="A179" s="309">
        <v>47969</v>
      </c>
      <c r="B179" s="282">
        <v>161</v>
      </c>
      <c r="C179" s="274">
        <v>56922.000939786732</v>
      </c>
      <c r="D179" s="310">
        <v>0</v>
      </c>
      <c r="E179" s="310">
        <v>1016.4643024961916</v>
      </c>
      <c r="F179" s="310">
        <v>1016.4643024961916</v>
      </c>
      <c r="G179" s="310">
        <v>55905.536637290541</v>
      </c>
      <c r="H179" s="269"/>
      <c r="I179" s="304">
        <v>15904.210355436911</v>
      </c>
      <c r="J179" s="304">
        <v>18.58619884940623</v>
      </c>
      <c r="K179" s="304">
        <v>1.1878746085032039</v>
      </c>
    </row>
    <row r="180" spans="1:11" x14ac:dyDescent="0.25">
      <c r="A180" s="309">
        <v>48000</v>
      </c>
      <c r="B180" s="282">
        <v>162</v>
      </c>
      <c r="C180" s="274">
        <v>55905.536637290541</v>
      </c>
      <c r="D180" s="310">
        <v>0</v>
      </c>
      <c r="E180" s="310">
        <v>1016.4643024961916</v>
      </c>
      <c r="F180" s="310">
        <v>1016.4643024961916</v>
      </c>
      <c r="G180" s="310">
        <v>54889.072334794349</v>
      </c>
      <c r="H180" s="269"/>
      <c r="I180" s="304">
        <v>15904.210355436911</v>
      </c>
      <c r="J180" s="304">
        <v>18.58619884940623</v>
      </c>
      <c r="K180" s="304">
        <v>1.1878746085032039</v>
      </c>
    </row>
    <row r="181" spans="1:11" x14ac:dyDescent="0.25">
      <c r="A181" s="309">
        <v>48030</v>
      </c>
      <c r="B181" s="282">
        <v>163</v>
      </c>
      <c r="C181" s="274">
        <v>54889.072334794349</v>
      </c>
      <c r="D181" s="310">
        <v>0</v>
      </c>
      <c r="E181" s="310">
        <v>1016.4643024961916</v>
      </c>
      <c r="F181" s="310">
        <v>1016.4643024961916</v>
      </c>
      <c r="G181" s="310">
        <v>53872.608032298158</v>
      </c>
      <c r="H181" s="269"/>
      <c r="I181" s="304">
        <v>15904.210355436911</v>
      </c>
      <c r="J181" s="304">
        <v>18.58619884940623</v>
      </c>
      <c r="K181" s="304">
        <v>1.1878746085032039</v>
      </c>
    </row>
    <row r="182" spans="1:11" x14ac:dyDescent="0.25">
      <c r="A182" s="309">
        <v>48061</v>
      </c>
      <c r="B182" s="282">
        <v>164</v>
      </c>
      <c r="C182" s="274">
        <v>53872.608032298158</v>
      </c>
      <c r="D182" s="310">
        <v>0</v>
      </c>
      <c r="E182" s="310">
        <v>1016.4643024961916</v>
      </c>
      <c r="F182" s="310">
        <v>1016.4643024961916</v>
      </c>
      <c r="G182" s="310">
        <v>52856.143729801966</v>
      </c>
      <c r="H182" s="269"/>
      <c r="I182" s="304">
        <v>15904.210355436911</v>
      </c>
      <c r="J182" s="304">
        <v>18.58619884940623</v>
      </c>
      <c r="K182" s="304">
        <v>1.1878746085032039</v>
      </c>
    </row>
    <row r="183" spans="1:11" x14ac:dyDescent="0.25">
      <c r="A183" s="309">
        <v>48092</v>
      </c>
      <c r="B183" s="282">
        <v>165</v>
      </c>
      <c r="C183" s="274">
        <v>52856.143729801966</v>
      </c>
      <c r="D183" s="310">
        <v>0</v>
      </c>
      <c r="E183" s="310">
        <v>1016.4643024961916</v>
      </c>
      <c r="F183" s="310">
        <v>1016.4643024961916</v>
      </c>
      <c r="G183" s="310">
        <v>51839.679427305775</v>
      </c>
      <c r="H183" s="269"/>
      <c r="I183" s="304">
        <v>15904.210355436911</v>
      </c>
      <c r="J183" s="304">
        <v>18.58619884940623</v>
      </c>
      <c r="K183" s="304">
        <v>1.1878746085032039</v>
      </c>
    </row>
    <row r="184" spans="1:11" x14ac:dyDescent="0.25">
      <c r="A184" s="309">
        <v>48122</v>
      </c>
      <c r="B184" s="282">
        <v>166</v>
      </c>
      <c r="C184" s="274">
        <v>51839.679427305775</v>
      </c>
      <c r="D184" s="310">
        <v>0</v>
      </c>
      <c r="E184" s="310">
        <v>1016.4643024961916</v>
      </c>
      <c r="F184" s="310">
        <v>1016.4643024961916</v>
      </c>
      <c r="G184" s="310">
        <v>50823.215124809583</v>
      </c>
      <c r="H184" s="269"/>
      <c r="I184" s="304">
        <v>15904.210355436911</v>
      </c>
      <c r="J184" s="304">
        <v>18.58619884940623</v>
      </c>
      <c r="K184" s="304">
        <v>1.1878746085032039</v>
      </c>
    </row>
    <row r="185" spans="1:11" x14ac:dyDescent="0.25">
      <c r="A185" s="309">
        <v>48153</v>
      </c>
      <c r="B185" s="282">
        <v>167</v>
      </c>
      <c r="C185" s="274">
        <v>50823.215124809583</v>
      </c>
      <c r="D185" s="310">
        <v>0</v>
      </c>
      <c r="E185" s="310">
        <v>1016.4643024961916</v>
      </c>
      <c r="F185" s="310">
        <v>1016.4643024961916</v>
      </c>
      <c r="G185" s="310">
        <v>49806.750822313392</v>
      </c>
      <c r="H185" s="269"/>
      <c r="I185" s="304">
        <v>15904.210355436911</v>
      </c>
      <c r="J185" s="304">
        <v>18.58619884940623</v>
      </c>
      <c r="K185" s="304">
        <v>1.1878746085032039</v>
      </c>
    </row>
    <row r="186" spans="1:11" x14ac:dyDescent="0.25">
      <c r="A186" s="309">
        <v>48183</v>
      </c>
      <c r="B186" s="282">
        <v>168</v>
      </c>
      <c r="C186" s="274">
        <v>49806.750822313392</v>
      </c>
      <c r="D186" s="310">
        <v>0</v>
      </c>
      <c r="E186" s="310">
        <v>1016.4643024961916</v>
      </c>
      <c r="F186" s="310">
        <v>1016.4643024961916</v>
      </c>
      <c r="G186" s="310">
        <v>48790.2865198172</v>
      </c>
      <c r="H186" s="269"/>
      <c r="I186" s="304">
        <v>15904.210355436911</v>
      </c>
      <c r="J186" s="304">
        <v>18.58619884940623</v>
      </c>
      <c r="K186" s="304">
        <v>1.1878746085032039</v>
      </c>
    </row>
    <row r="187" spans="1:11" x14ac:dyDescent="0.25">
      <c r="A187" s="309">
        <v>48214</v>
      </c>
      <c r="B187" s="282">
        <v>169</v>
      </c>
      <c r="C187" s="274">
        <v>48790.2865198172</v>
      </c>
      <c r="D187" s="310">
        <v>0</v>
      </c>
      <c r="E187" s="310">
        <v>1016.4643024961916</v>
      </c>
      <c r="F187" s="310">
        <v>1016.4643024961916</v>
      </c>
      <c r="G187" s="310">
        <v>47773.822217321009</v>
      </c>
      <c r="H187" s="269"/>
      <c r="I187" s="304">
        <v>15904.210355436911</v>
      </c>
      <c r="J187" s="304">
        <v>18.58619884940623</v>
      </c>
      <c r="K187" s="304">
        <v>1.1878746085032039</v>
      </c>
    </row>
    <row r="188" spans="1:11" x14ac:dyDescent="0.25">
      <c r="A188" s="309">
        <v>48245</v>
      </c>
      <c r="B188" s="282">
        <v>170</v>
      </c>
      <c r="C188" s="274">
        <v>47773.822217321009</v>
      </c>
      <c r="D188" s="310">
        <v>0</v>
      </c>
      <c r="E188" s="310">
        <v>1016.4643024961916</v>
      </c>
      <c r="F188" s="310">
        <v>1016.4643024961916</v>
      </c>
      <c r="G188" s="310">
        <v>46757.357914824817</v>
      </c>
      <c r="H188" s="269"/>
      <c r="I188" s="304">
        <v>15904.210355436911</v>
      </c>
      <c r="J188" s="304">
        <v>18.58619884940623</v>
      </c>
      <c r="K188" s="304">
        <v>1.1878746085032039</v>
      </c>
    </row>
    <row r="189" spans="1:11" x14ac:dyDescent="0.25">
      <c r="A189" s="309">
        <v>48274</v>
      </c>
      <c r="B189" s="282">
        <v>171</v>
      </c>
      <c r="C189" s="274">
        <v>46757.357914824817</v>
      </c>
      <c r="D189" s="310">
        <v>0</v>
      </c>
      <c r="E189" s="310">
        <v>1016.4643024961916</v>
      </c>
      <c r="F189" s="310">
        <v>1016.4643024961916</v>
      </c>
      <c r="G189" s="310">
        <v>45740.893612328626</v>
      </c>
      <c r="H189" s="269"/>
      <c r="I189" s="304">
        <v>15904.210355436911</v>
      </c>
      <c r="J189" s="304">
        <v>18.58619884940623</v>
      </c>
      <c r="K189" s="304">
        <v>1.1878746085032039</v>
      </c>
    </row>
    <row r="190" spans="1:11" x14ac:dyDescent="0.25">
      <c r="A190" s="309">
        <v>48305</v>
      </c>
      <c r="B190" s="282">
        <v>172</v>
      </c>
      <c r="C190" s="274">
        <v>45740.893612328626</v>
      </c>
      <c r="D190" s="310">
        <v>0</v>
      </c>
      <c r="E190" s="310">
        <v>1016.4643024961916</v>
      </c>
      <c r="F190" s="310">
        <v>1016.4643024961916</v>
      </c>
      <c r="G190" s="310">
        <v>44724.429309832434</v>
      </c>
      <c r="H190" s="269"/>
      <c r="I190" s="304">
        <v>15904.210355436911</v>
      </c>
      <c r="J190" s="304">
        <v>18.58619884940623</v>
      </c>
      <c r="K190" s="304">
        <v>1.1878746085032039</v>
      </c>
    </row>
    <row r="191" spans="1:11" x14ac:dyDescent="0.25">
      <c r="A191" s="309">
        <v>48335</v>
      </c>
      <c r="B191" s="282">
        <v>173</v>
      </c>
      <c r="C191" s="274">
        <v>44724.429309832434</v>
      </c>
      <c r="D191" s="310">
        <v>0</v>
      </c>
      <c r="E191" s="310">
        <v>1016.4643024961916</v>
      </c>
      <c r="F191" s="310">
        <v>1016.4643024961916</v>
      </c>
      <c r="G191" s="310">
        <v>43707.965007336243</v>
      </c>
      <c r="H191" s="269"/>
      <c r="I191" s="304">
        <v>15904.210355436911</v>
      </c>
      <c r="J191" s="304">
        <v>18.58619884940623</v>
      </c>
      <c r="K191" s="304">
        <v>1.1878746085032039</v>
      </c>
    </row>
    <row r="192" spans="1:11" x14ac:dyDescent="0.25">
      <c r="A192" s="309">
        <v>48366</v>
      </c>
      <c r="B192" s="282">
        <v>174</v>
      </c>
      <c r="C192" s="274">
        <v>43707.965007336243</v>
      </c>
      <c r="D192" s="310">
        <v>0</v>
      </c>
      <c r="E192" s="310">
        <v>1016.4643024961916</v>
      </c>
      <c r="F192" s="310">
        <v>1016.4643024961916</v>
      </c>
      <c r="G192" s="310">
        <v>42691.500704840051</v>
      </c>
      <c r="H192" s="269"/>
      <c r="I192" s="304">
        <v>15904.210355436911</v>
      </c>
      <c r="J192" s="304">
        <v>18.58619884940623</v>
      </c>
      <c r="K192" s="304">
        <v>1.1878746085032039</v>
      </c>
    </row>
    <row r="193" spans="1:11" x14ac:dyDescent="0.25">
      <c r="A193" s="309">
        <v>48396</v>
      </c>
      <c r="B193" s="282">
        <v>175</v>
      </c>
      <c r="C193" s="274">
        <v>42691.500704840051</v>
      </c>
      <c r="D193" s="310">
        <v>0</v>
      </c>
      <c r="E193" s="310">
        <v>1016.4643024961917</v>
      </c>
      <c r="F193" s="310">
        <v>1016.4643024961917</v>
      </c>
      <c r="G193" s="310">
        <v>41675.03640234386</v>
      </c>
      <c r="H193" s="269"/>
      <c r="I193" s="304">
        <v>15904.210355436913</v>
      </c>
      <c r="J193" s="304">
        <v>18.58619884940623</v>
      </c>
      <c r="K193" s="304">
        <v>1.1878746085032041</v>
      </c>
    </row>
    <row r="194" spans="1:11" x14ac:dyDescent="0.25">
      <c r="A194" s="309">
        <v>48427</v>
      </c>
      <c r="B194" s="282">
        <v>176</v>
      </c>
      <c r="C194" s="274">
        <v>41675.03640234386</v>
      </c>
      <c r="D194" s="310">
        <v>0</v>
      </c>
      <c r="E194" s="310">
        <v>1016.4643024961917</v>
      </c>
      <c r="F194" s="310">
        <v>1016.4643024961917</v>
      </c>
      <c r="G194" s="310">
        <v>40658.572099847668</v>
      </c>
      <c r="H194" s="269"/>
      <c r="I194" s="304">
        <v>15904.210355436913</v>
      </c>
      <c r="J194" s="304">
        <v>18.58619884940623</v>
      </c>
      <c r="K194" s="304">
        <v>1.1878746085032041</v>
      </c>
    </row>
    <row r="195" spans="1:11" x14ac:dyDescent="0.25">
      <c r="A195" s="309">
        <v>48458</v>
      </c>
      <c r="B195" s="282">
        <v>177</v>
      </c>
      <c r="C195" s="274">
        <v>40658.572099847668</v>
      </c>
      <c r="D195" s="310">
        <v>0</v>
      </c>
      <c r="E195" s="310">
        <v>1016.4643024961917</v>
      </c>
      <c r="F195" s="310">
        <v>1016.4643024961917</v>
      </c>
      <c r="G195" s="310">
        <v>39642.107797351477</v>
      </c>
      <c r="H195" s="269"/>
      <c r="I195" s="304">
        <v>15904.210355436913</v>
      </c>
      <c r="J195" s="304">
        <v>18.58619884940623</v>
      </c>
      <c r="K195" s="304">
        <v>1.1878746085032041</v>
      </c>
    </row>
    <row r="196" spans="1:11" x14ac:dyDescent="0.25">
      <c r="A196" s="309">
        <v>48488</v>
      </c>
      <c r="B196" s="282">
        <v>178</v>
      </c>
      <c r="C196" s="274">
        <v>39642.107797351477</v>
      </c>
      <c r="D196" s="310">
        <v>0</v>
      </c>
      <c r="E196" s="310">
        <v>1016.4643024961917</v>
      </c>
      <c r="F196" s="310">
        <v>1016.4643024961917</v>
      </c>
      <c r="G196" s="310">
        <v>38625.643494855285</v>
      </c>
      <c r="H196" s="269"/>
      <c r="I196" s="304">
        <v>15904.210355436913</v>
      </c>
      <c r="J196" s="304">
        <v>18.58619884940623</v>
      </c>
      <c r="K196" s="304">
        <v>1.1878746085032041</v>
      </c>
    </row>
    <row r="197" spans="1:11" x14ac:dyDescent="0.25">
      <c r="A197" s="309">
        <v>48519</v>
      </c>
      <c r="B197" s="282">
        <v>179</v>
      </c>
      <c r="C197" s="274">
        <v>38625.643494855285</v>
      </c>
      <c r="D197" s="310">
        <v>0</v>
      </c>
      <c r="E197" s="310">
        <v>1016.4643024961917</v>
      </c>
      <c r="F197" s="310">
        <v>1016.4643024961917</v>
      </c>
      <c r="G197" s="310">
        <v>37609.179192359094</v>
      </c>
      <c r="H197" s="269"/>
      <c r="I197" s="304">
        <v>15904.210355436913</v>
      </c>
      <c r="J197" s="304">
        <v>18.58619884940623</v>
      </c>
      <c r="K197" s="304">
        <v>1.1878746085032041</v>
      </c>
    </row>
    <row r="198" spans="1:11" x14ac:dyDescent="0.25">
      <c r="A198" s="309">
        <v>48549</v>
      </c>
      <c r="B198" s="282">
        <v>180</v>
      </c>
      <c r="C198" s="274">
        <v>37609.179192359094</v>
      </c>
      <c r="D198" s="310">
        <v>0</v>
      </c>
      <c r="E198" s="310">
        <v>1016.4643024961917</v>
      </c>
      <c r="F198" s="310">
        <v>1016.4643024961917</v>
      </c>
      <c r="G198" s="310">
        <v>36592.714889862902</v>
      </c>
      <c r="H198" s="269"/>
      <c r="I198" s="304">
        <v>15904.210355436913</v>
      </c>
      <c r="J198" s="304">
        <v>18.58619884940623</v>
      </c>
      <c r="K198" s="304">
        <v>1.1878746085032041</v>
      </c>
    </row>
    <row r="199" spans="1:11" x14ac:dyDescent="0.25">
      <c r="A199" s="309">
        <v>48580</v>
      </c>
      <c r="B199" s="282">
        <v>181</v>
      </c>
      <c r="C199" s="274">
        <v>36592.714889862902</v>
      </c>
      <c r="D199" s="310">
        <v>0</v>
      </c>
      <c r="E199" s="310">
        <v>1016.4643024961917</v>
      </c>
      <c r="F199" s="310">
        <v>1016.4643024961917</v>
      </c>
      <c r="G199" s="310">
        <v>35576.250587366711</v>
      </c>
      <c r="H199" s="269"/>
      <c r="I199" s="304">
        <v>15904.210355436913</v>
      </c>
      <c r="J199" s="304">
        <v>18.58619884940623</v>
      </c>
      <c r="K199" s="304">
        <v>1.1878746085032041</v>
      </c>
    </row>
    <row r="200" spans="1:11" x14ac:dyDescent="0.25">
      <c r="A200" s="309">
        <v>48611</v>
      </c>
      <c r="B200" s="282">
        <v>182</v>
      </c>
      <c r="C200" s="274">
        <v>35576.250587366711</v>
      </c>
      <c r="D200" s="310">
        <v>0</v>
      </c>
      <c r="E200" s="310">
        <v>1016.4643024961917</v>
      </c>
      <c r="F200" s="310">
        <v>1016.4643024961917</v>
      </c>
      <c r="G200" s="310">
        <v>34559.786284870519</v>
      </c>
      <c r="H200" s="269"/>
      <c r="I200" s="304">
        <v>15904.210355436913</v>
      </c>
      <c r="J200" s="304">
        <v>18.58619884940623</v>
      </c>
      <c r="K200" s="304">
        <v>1.1878746085032041</v>
      </c>
    </row>
    <row r="201" spans="1:11" x14ac:dyDescent="0.25">
      <c r="A201" s="309">
        <v>48639</v>
      </c>
      <c r="B201" s="282">
        <v>183</v>
      </c>
      <c r="C201" s="274">
        <v>34559.786284870519</v>
      </c>
      <c r="D201" s="310">
        <v>0</v>
      </c>
      <c r="E201" s="310">
        <v>1016.4643024961917</v>
      </c>
      <c r="F201" s="310">
        <v>1016.4643024961917</v>
      </c>
      <c r="G201" s="310">
        <v>33543.321982374327</v>
      </c>
      <c r="H201" s="269"/>
      <c r="I201" s="304">
        <v>15904.210355436913</v>
      </c>
      <c r="J201" s="304">
        <v>18.58619884940623</v>
      </c>
      <c r="K201" s="304">
        <v>1.1878746085032041</v>
      </c>
    </row>
    <row r="202" spans="1:11" x14ac:dyDescent="0.25">
      <c r="A202" s="309">
        <v>48670</v>
      </c>
      <c r="B202" s="282">
        <v>184</v>
      </c>
      <c r="C202" s="274">
        <v>33543.321982374327</v>
      </c>
      <c r="D202" s="310">
        <v>0</v>
      </c>
      <c r="E202" s="310">
        <v>1016.4643024961917</v>
      </c>
      <c r="F202" s="310">
        <v>1016.4643024961917</v>
      </c>
      <c r="G202" s="310">
        <v>32526.857679878136</v>
      </c>
      <c r="H202" s="269"/>
      <c r="I202" s="304">
        <v>15904.210355436913</v>
      </c>
      <c r="J202" s="304">
        <v>18.58619884940623</v>
      </c>
      <c r="K202" s="304">
        <v>1.1878746085032041</v>
      </c>
    </row>
    <row r="203" spans="1:11" x14ac:dyDescent="0.25">
      <c r="A203" s="309">
        <v>48700</v>
      </c>
      <c r="B203" s="282">
        <v>185</v>
      </c>
      <c r="C203" s="274">
        <v>32526.857679878136</v>
      </c>
      <c r="D203" s="310">
        <v>0</v>
      </c>
      <c r="E203" s="310">
        <v>1016.4643024961917</v>
      </c>
      <c r="F203" s="310">
        <v>1016.4643024961917</v>
      </c>
      <c r="G203" s="310">
        <v>31510.393377381944</v>
      </c>
      <c r="H203" s="269"/>
      <c r="I203" s="304">
        <v>15904.210355436913</v>
      </c>
      <c r="J203" s="304">
        <v>18.58619884940623</v>
      </c>
      <c r="K203" s="304">
        <v>1.1878746085032041</v>
      </c>
    </row>
    <row r="204" spans="1:11" x14ac:dyDescent="0.25">
      <c r="A204" s="309">
        <v>48731</v>
      </c>
      <c r="B204" s="282">
        <v>186</v>
      </c>
      <c r="C204" s="274">
        <v>31510.393377381944</v>
      </c>
      <c r="D204" s="310">
        <v>0</v>
      </c>
      <c r="E204" s="310">
        <v>1016.4643024961917</v>
      </c>
      <c r="F204" s="310">
        <v>1016.4643024961917</v>
      </c>
      <c r="G204" s="310">
        <v>30493.929074885753</v>
      </c>
      <c r="H204" s="269"/>
      <c r="I204" s="304">
        <v>15904.210355436913</v>
      </c>
      <c r="J204" s="304">
        <v>18.58619884940623</v>
      </c>
      <c r="K204" s="304">
        <v>1.1878746085032041</v>
      </c>
    </row>
    <row r="205" spans="1:11" x14ac:dyDescent="0.25">
      <c r="A205" s="309">
        <v>48761</v>
      </c>
      <c r="B205" s="282">
        <v>187</v>
      </c>
      <c r="C205" s="274">
        <v>30493.929074885753</v>
      </c>
      <c r="D205" s="310">
        <v>0</v>
      </c>
      <c r="E205" s="310">
        <v>1016.4643024961917</v>
      </c>
      <c r="F205" s="310">
        <v>1016.4643024961917</v>
      </c>
      <c r="G205" s="310">
        <v>29477.464772389561</v>
      </c>
      <c r="H205" s="269"/>
      <c r="I205" s="304">
        <v>15904.210355436913</v>
      </c>
      <c r="J205" s="304">
        <v>18.58619884940623</v>
      </c>
      <c r="K205" s="304">
        <v>1.1878746085032041</v>
      </c>
    </row>
    <row r="206" spans="1:11" x14ac:dyDescent="0.25">
      <c r="A206" s="309">
        <v>48792</v>
      </c>
      <c r="B206" s="282">
        <v>188</v>
      </c>
      <c r="C206" s="274">
        <v>29477.464772389561</v>
      </c>
      <c r="D206" s="310">
        <v>0</v>
      </c>
      <c r="E206" s="310">
        <v>1016.4643024961917</v>
      </c>
      <c r="F206" s="310">
        <v>1016.4643024961917</v>
      </c>
      <c r="G206" s="310">
        <v>28461.00046989337</v>
      </c>
      <c r="H206" s="269"/>
      <c r="I206" s="304">
        <v>15904.210355436913</v>
      </c>
      <c r="J206" s="304">
        <v>18.58619884940623</v>
      </c>
      <c r="K206" s="304">
        <v>1.1878746085032041</v>
      </c>
    </row>
    <row r="207" spans="1:11" x14ac:dyDescent="0.25">
      <c r="A207" s="309">
        <v>48823</v>
      </c>
      <c r="B207" s="282">
        <v>189</v>
      </c>
      <c r="C207" s="274">
        <v>28461.00046989337</v>
      </c>
      <c r="D207" s="310">
        <v>0</v>
      </c>
      <c r="E207" s="310">
        <v>1016.4643024961917</v>
      </c>
      <c r="F207" s="310">
        <v>1016.4643024961917</v>
      </c>
      <c r="G207" s="310">
        <v>27444.536167397178</v>
      </c>
      <c r="H207" s="269"/>
      <c r="I207" s="304">
        <v>15904.210355436913</v>
      </c>
      <c r="J207" s="304">
        <v>18.58619884940623</v>
      </c>
      <c r="K207" s="304">
        <v>1.1878746085032041</v>
      </c>
    </row>
    <row r="208" spans="1:11" x14ac:dyDescent="0.25">
      <c r="A208" s="309">
        <v>48853</v>
      </c>
      <c r="B208" s="282">
        <v>190</v>
      </c>
      <c r="C208" s="274">
        <v>27444.536167397178</v>
      </c>
      <c r="D208" s="310">
        <v>0</v>
      </c>
      <c r="E208" s="310">
        <v>1016.4643024961917</v>
      </c>
      <c r="F208" s="310">
        <v>1016.4643024961917</v>
      </c>
      <c r="G208" s="310">
        <v>26428.071864900987</v>
      </c>
      <c r="H208" s="269"/>
      <c r="I208" s="304">
        <v>15904.210355436913</v>
      </c>
      <c r="J208" s="304">
        <v>18.58619884940623</v>
      </c>
      <c r="K208" s="304">
        <v>1.1878746085032041</v>
      </c>
    </row>
    <row r="209" spans="1:11" x14ac:dyDescent="0.25">
      <c r="A209" s="309">
        <v>48884</v>
      </c>
      <c r="B209" s="282">
        <v>191</v>
      </c>
      <c r="C209" s="274">
        <v>26428.071864900987</v>
      </c>
      <c r="D209" s="310">
        <v>0</v>
      </c>
      <c r="E209" s="310">
        <v>1016.4643024961917</v>
      </c>
      <c r="F209" s="310">
        <v>1016.4643024961917</v>
      </c>
      <c r="G209" s="310">
        <v>25411.607562404795</v>
      </c>
      <c r="H209" s="269"/>
      <c r="I209" s="304">
        <v>15904.210355436913</v>
      </c>
      <c r="J209" s="304">
        <v>18.58619884940623</v>
      </c>
      <c r="K209" s="304">
        <v>1.1878746085032041</v>
      </c>
    </row>
    <row r="210" spans="1:11" x14ac:dyDescent="0.25">
      <c r="A210" s="309">
        <v>48914</v>
      </c>
      <c r="B210" s="282">
        <v>192</v>
      </c>
      <c r="C210" s="274">
        <v>25411.607562404795</v>
      </c>
      <c r="D210" s="310">
        <v>0</v>
      </c>
      <c r="E210" s="310">
        <v>1016.4643024961919</v>
      </c>
      <c r="F210" s="310">
        <v>1016.4643024961919</v>
      </c>
      <c r="G210" s="310">
        <v>24395.143259908604</v>
      </c>
      <c r="H210" s="269"/>
      <c r="I210" s="304">
        <v>15904.210355436915</v>
      </c>
      <c r="J210" s="304">
        <v>18.586198849406234</v>
      </c>
      <c r="K210" s="304">
        <v>1.1878746085032041</v>
      </c>
    </row>
    <row r="211" spans="1:11" x14ac:dyDescent="0.25">
      <c r="A211" s="309">
        <v>48945</v>
      </c>
      <c r="B211" s="282">
        <v>193</v>
      </c>
      <c r="C211" s="274">
        <v>24395.143259908604</v>
      </c>
      <c r="D211" s="310">
        <v>0</v>
      </c>
      <c r="E211" s="310">
        <v>1016.4643024961919</v>
      </c>
      <c r="F211" s="310">
        <v>1016.4643024961919</v>
      </c>
      <c r="G211" s="310">
        <v>23378.678957412412</v>
      </c>
      <c r="H211" s="269"/>
      <c r="I211" s="304">
        <v>15904.210355436915</v>
      </c>
      <c r="J211" s="304">
        <v>18.586198849406234</v>
      </c>
      <c r="K211" s="304">
        <v>1.1878746085032041</v>
      </c>
    </row>
    <row r="212" spans="1:11" x14ac:dyDescent="0.25">
      <c r="A212" s="309">
        <v>48976</v>
      </c>
      <c r="B212" s="282">
        <v>194</v>
      </c>
      <c r="C212" s="274">
        <v>23378.678957412412</v>
      </c>
      <c r="D212" s="310">
        <v>0</v>
      </c>
      <c r="E212" s="310">
        <v>1016.4643024961919</v>
      </c>
      <c r="F212" s="310">
        <v>1016.4643024961919</v>
      </c>
      <c r="G212" s="310">
        <v>22362.214654916221</v>
      </c>
      <c r="H212" s="269"/>
      <c r="I212" s="304">
        <v>15904.210355436915</v>
      </c>
      <c r="J212" s="304">
        <v>18.586198849406234</v>
      </c>
      <c r="K212" s="304">
        <v>1.1878746085032041</v>
      </c>
    </row>
    <row r="213" spans="1:11" x14ac:dyDescent="0.25">
      <c r="A213" s="309">
        <v>49004</v>
      </c>
      <c r="B213" s="282">
        <v>195</v>
      </c>
      <c r="C213" s="274">
        <v>22362.214654916221</v>
      </c>
      <c r="D213" s="310">
        <v>0</v>
      </c>
      <c r="E213" s="310">
        <v>1016.4643024961919</v>
      </c>
      <c r="F213" s="310">
        <v>1016.4643024961919</v>
      </c>
      <c r="G213" s="310">
        <v>21345.750352420029</v>
      </c>
      <c r="H213" s="269"/>
      <c r="I213" s="304">
        <v>15904.210355436915</v>
      </c>
      <c r="J213" s="304">
        <v>18.586198849406234</v>
      </c>
      <c r="K213" s="304">
        <v>1.1878746085032041</v>
      </c>
    </row>
    <row r="214" spans="1:11" x14ac:dyDescent="0.25">
      <c r="A214" s="309">
        <v>49035</v>
      </c>
      <c r="B214" s="282">
        <v>196</v>
      </c>
      <c r="C214" s="274">
        <v>21345.750352420029</v>
      </c>
      <c r="D214" s="310">
        <v>0</v>
      </c>
      <c r="E214" s="310">
        <v>1016.4643024961919</v>
      </c>
      <c r="F214" s="310">
        <v>1016.4643024961919</v>
      </c>
      <c r="G214" s="310">
        <v>20329.286049923838</v>
      </c>
      <c r="H214" s="269"/>
      <c r="I214" s="304">
        <v>15904.210355436915</v>
      </c>
      <c r="J214" s="304">
        <v>18.586198849406234</v>
      </c>
      <c r="K214" s="304">
        <v>1.1878746085032041</v>
      </c>
    </row>
    <row r="215" spans="1:11" x14ac:dyDescent="0.25">
      <c r="A215" s="309">
        <v>49065</v>
      </c>
      <c r="B215" s="282">
        <v>197</v>
      </c>
      <c r="C215" s="274">
        <v>20329.286049923838</v>
      </c>
      <c r="D215" s="310">
        <v>0</v>
      </c>
      <c r="E215" s="310">
        <v>1016.4643024961919</v>
      </c>
      <c r="F215" s="310">
        <v>1016.4643024961919</v>
      </c>
      <c r="G215" s="310">
        <v>19312.821747427646</v>
      </c>
      <c r="H215" s="269"/>
      <c r="I215" s="304">
        <v>15904.210355436915</v>
      </c>
      <c r="J215" s="304">
        <v>18.586198849406234</v>
      </c>
      <c r="K215" s="304">
        <v>1.1878746085032041</v>
      </c>
    </row>
    <row r="216" spans="1:11" x14ac:dyDescent="0.25">
      <c r="A216" s="309">
        <v>49096</v>
      </c>
      <c r="B216" s="282">
        <v>198</v>
      </c>
      <c r="C216" s="274">
        <v>19312.821747427646</v>
      </c>
      <c r="D216" s="310">
        <v>0</v>
      </c>
      <c r="E216" s="310">
        <v>1016.4643024961919</v>
      </c>
      <c r="F216" s="310">
        <v>1016.4643024961919</v>
      </c>
      <c r="G216" s="310">
        <v>18296.357444931455</v>
      </c>
      <c r="H216" s="269"/>
      <c r="I216" s="304">
        <v>15904.210355436915</v>
      </c>
      <c r="J216" s="304">
        <v>18.586198849406234</v>
      </c>
      <c r="K216" s="304">
        <v>1.1878746085032041</v>
      </c>
    </row>
    <row r="217" spans="1:11" x14ac:dyDescent="0.25">
      <c r="A217" s="309">
        <v>49126</v>
      </c>
      <c r="B217" s="282">
        <v>199</v>
      </c>
      <c r="C217" s="274">
        <v>18296.357444931455</v>
      </c>
      <c r="D217" s="310">
        <v>0</v>
      </c>
      <c r="E217" s="310">
        <v>1016.464302496192</v>
      </c>
      <c r="F217" s="310">
        <v>1016.464302496192</v>
      </c>
      <c r="G217" s="310">
        <v>17279.893142435263</v>
      </c>
      <c r="H217" s="269"/>
      <c r="I217" s="304">
        <v>15904.210355436917</v>
      </c>
      <c r="J217" s="304">
        <v>18.586198849406237</v>
      </c>
      <c r="K217" s="304">
        <v>1.1878746085032044</v>
      </c>
    </row>
    <row r="218" spans="1:11" x14ac:dyDescent="0.25">
      <c r="A218" s="309">
        <v>49157</v>
      </c>
      <c r="B218" s="282">
        <v>200</v>
      </c>
      <c r="C218" s="274">
        <v>17279.893142435263</v>
      </c>
      <c r="D218" s="310">
        <v>0</v>
      </c>
      <c r="E218" s="310">
        <v>1016.464302496192</v>
      </c>
      <c r="F218" s="310">
        <v>1016.464302496192</v>
      </c>
      <c r="G218" s="310">
        <v>16263.428839939072</v>
      </c>
      <c r="H218" s="269"/>
      <c r="I218" s="304">
        <v>15904.210355436917</v>
      </c>
      <c r="J218" s="304">
        <v>18.586198849406237</v>
      </c>
      <c r="K218" s="304">
        <v>1.1878746085032044</v>
      </c>
    </row>
    <row r="219" spans="1:11" x14ac:dyDescent="0.25">
      <c r="A219" s="309">
        <v>49188</v>
      </c>
      <c r="B219" s="282">
        <v>201</v>
      </c>
      <c r="C219" s="274">
        <v>16263.428839939072</v>
      </c>
      <c r="D219" s="310">
        <v>0</v>
      </c>
      <c r="E219" s="310">
        <v>1016.464302496192</v>
      </c>
      <c r="F219" s="310">
        <v>1016.464302496192</v>
      </c>
      <c r="G219" s="310">
        <v>15246.96453744288</v>
      </c>
      <c r="H219" s="269"/>
      <c r="I219" s="304">
        <v>15904.210355436917</v>
      </c>
      <c r="J219" s="304">
        <v>18.586198849406237</v>
      </c>
      <c r="K219" s="304">
        <v>1.1878746085032044</v>
      </c>
    </row>
    <row r="220" spans="1:11" x14ac:dyDescent="0.25">
      <c r="A220" s="309">
        <v>49218</v>
      </c>
      <c r="B220" s="282">
        <v>202</v>
      </c>
      <c r="C220" s="274">
        <v>15246.96453744288</v>
      </c>
      <c r="D220" s="310">
        <v>0</v>
      </c>
      <c r="E220" s="310">
        <v>1016.464302496192</v>
      </c>
      <c r="F220" s="310">
        <v>1016.464302496192</v>
      </c>
      <c r="G220" s="310">
        <v>14230.500234946689</v>
      </c>
      <c r="H220" s="269"/>
      <c r="I220" s="304">
        <v>15904.210355436917</v>
      </c>
      <c r="J220" s="304">
        <v>18.586198849406237</v>
      </c>
      <c r="K220" s="304">
        <v>1.1878746085032044</v>
      </c>
    </row>
    <row r="221" spans="1:11" x14ac:dyDescent="0.25">
      <c r="A221" s="309">
        <v>49249</v>
      </c>
      <c r="B221" s="282">
        <v>203</v>
      </c>
      <c r="C221" s="274">
        <v>14230.500234946689</v>
      </c>
      <c r="D221" s="310">
        <v>0</v>
      </c>
      <c r="E221" s="310">
        <v>1016.4643024961921</v>
      </c>
      <c r="F221" s="310">
        <v>1016.4643024961921</v>
      </c>
      <c r="G221" s="310">
        <v>13214.035932450497</v>
      </c>
      <c r="H221" s="269"/>
      <c r="I221" s="304">
        <v>15904.210355436919</v>
      </c>
      <c r="J221" s="304">
        <v>18.586198849406237</v>
      </c>
      <c r="K221" s="304">
        <v>1.1878746085032044</v>
      </c>
    </row>
    <row r="222" spans="1:11" x14ac:dyDescent="0.25">
      <c r="A222" s="309">
        <v>49279</v>
      </c>
      <c r="B222" s="282">
        <v>204</v>
      </c>
      <c r="C222" s="274">
        <v>13214.035932450497</v>
      </c>
      <c r="D222" s="310">
        <v>0</v>
      </c>
      <c r="E222" s="310">
        <v>1016.4643024961921</v>
      </c>
      <c r="F222" s="310">
        <v>1016.4643024961921</v>
      </c>
      <c r="G222" s="310">
        <v>12197.571629954306</v>
      </c>
      <c r="H222" s="269"/>
      <c r="I222" s="304">
        <v>15904.210355436919</v>
      </c>
      <c r="J222" s="304">
        <v>18.586198849406237</v>
      </c>
      <c r="K222" s="304">
        <v>1.1878746085032044</v>
      </c>
    </row>
    <row r="223" spans="1:11" x14ac:dyDescent="0.25">
      <c r="A223" s="309">
        <v>49310</v>
      </c>
      <c r="B223" s="282">
        <v>205</v>
      </c>
      <c r="C223" s="274">
        <v>12197.571629954306</v>
      </c>
      <c r="D223" s="310">
        <v>0</v>
      </c>
      <c r="E223" s="310">
        <v>1016.4643024961921</v>
      </c>
      <c r="F223" s="310">
        <v>1016.4643024961921</v>
      </c>
      <c r="G223" s="310">
        <v>11181.107327458114</v>
      </c>
      <c r="H223" s="269"/>
      <c r="I223" s="304">
        <v>15904.210355436919</v>
      </c>
      <c r="J223" s="304">
        <v>18.586198849406237</v>
      </c>
      <c r="K223" s="304">
        <v>1.1878746085032044</v>
      </c>
    </row>
    <row r="224" spans="1:11" x14ac:dyDescent="0.25">
      <c r="A224" s="309">
        <v>49341</v>
      </c>
      <c r="B224" s="282">
        <v>206</v>
      </c>
      <c r="C224" s="274">
        <v>11181.107327458114</v>
      </c>
      <c r="D224" s="310">
        <v>0</v>
      </c>
      <c r="E224" s="310">
        <v>1016.4643024961922</v>
      </c>
      <c r="F224" s="310">
        <v>1016.4643024961922</v>
      </c>
      <c r="G224" s="310">
        <v>10164.643024961922</v>
      </c>
      <c r="H224" s="269"/>
      <c r="I224" s="304">
        <v>15904.210355436921</v>
      </c>
      <c r="J224" s="304">
        <v>18.586198849406241</v>
      </c>
      <c r="K224" s="304">
        <v>1.1878746085032046</v>
      </c>
    </row>
    <row r="225" spans="1:11" x14ac:dyDescent="0.25">
      <c r="A225" s="309">
        <v>49369</v>
      </c>
      <c r="B225" s="282">
        <v>207</v>
      </c>
      <c r="C225" s="274">
        <v>10164.643024961922</v>
      </c>
      <c r="D225" s="310">
        <v>0</v>
      </c>
      <c r="E225" s="310">
        <v>1016.4643024961922</v>
      </c>
      <c r="F225" s="310">
        <v>1016.4643024961922</v>
      </c>
      <c r="G225" s="310">
        <v>9148.178722465731</v>
      </c>
      <c r="H225" s="269"/>
      <c r="I225" s="304">
        <v>15904.210355436921</v>
      </c>
      <c r="J225" s="304">
        <v>18.586198849406241</v>
      </c>
      <c r="K225" s="304">
        <v>1.1878746085032046</v>
      </c>
    </row>
    <row r="226" spans="1:11" x14ac:dyDescent="0.25">
      <c r="A226" s="309">
        <v>49400</v>
      </c>
      <c r="B226" s="282">
        <v>208</v>
      </c>
      <c r="C226" s="274">
        <v>9148.178722465731</v>
      </c>
      <c r="D226" s="310">
        <v>0</v>
      </c>
      <c r="E226" s="310">
        <v>1016.4643024961923</v>
      </c>
      <c r="F226" s="310">
        <v>1016.4643024961923</v>
      </c>
      <c r="G226" s="310">
        <v>8131.7144199695385</v>
      </c>
      <c r="H226" s="269"/>
      <c r="I226" s="304">
        <v>15904.210355436922</v>
      </c>
      <c r="J226" s="304">
        <v>18.586198849406241</v>
      </c>
      <c r="K226" s="304">
        <v>1.1878746085032048</v>
      </c>
    </row>
    <row r="227" spans="1:11" x14ac:dyDescent="0.25">
      <c r="A227" s="309">
        <v>49430</v>
      </c>
      <c r="B227" s="282">
        <v>209</v>
      </c>
      <c r="C227" s="274">
        <v>8131.7144199695385</v>
      </c>
      <c r="D227" s="310">
        <v>0</v>
      </c>
      <c r="E227" s="310">
        <v>1016.4643024961923</v>
      </c>
      <c r="F227" s="310">
        <v>1016.4643024961923</v>
      </c>
      <c r="G227" s="310">
        <v>7115.2501174733461</v>
      </c>
      <c r="H227" s="269"/>
      <c r="I227" s="304">
        <v>15904.210355436922</v>
      </c>
      <c r="J227" s="304">
        <v>18.586198849406241</v>
      </c>
      <c r="K227" s="304">
        <v>1.1878746085032048</v>
      </c>
    </row>
    <row r="228" spans="1:11" x14ac:dyDescent="0.25">
      <c r="A228" s="309">
        <v>49461</v>
      </c>
      <c r="B228" s="282">
        <v>210</v>
      </c>
      <c r="C228" s="274">
        <v>7115.2501174733461</v>
      </c>
      <c r="D228" s="310">
        <v>0</v>
      </c>
      <c r="E228" s="310">
        <v>1016.4643024961923</v>
      </c>
      <c r="F228" s="310">
        <v>1016.4643024961923</v>
      </c>
      <c r="G228" s="310">
        <v>6098.7858149771537</v>
      </c>
      <c r="H228" s="269"/>
      <c r="I228" s="304">
        <v>15904.210355436922</v>
      </c>
      <c r="J228" s="304">
        <v>18.586198849406241</v>
      </c>
      <c r="K228" s="304">
        <v>1.1878746085032048</v>
      </c>
    </row>
    <row r="229" spans="1:11" x14ac:dyDescent="0.25">
      <c r="A229" s="309">
        <v>49491</v>
      </c>
      <c r="B229" s="282">
        <v>211</v>
      </c>
      <c r="C229" s="274">
        <v>6098.7858149771537</v>
      </c>
      <c r="D229" s="310">
        <v>0</v>
      </c>
      <c r="E229" s="310">
        <v>1016.4643024961923</v>
      </c>
      <c r="F229" s="310">
        <v>1016.4643024961923</v>
      </c>
      <c r="G229" s="310">
        <v>5082.3215124809612</v>
      </c>
      <c r="H229" s="269"/>
      <c r="I229" s="304">
        <v>15904.210355436922</v>
      </c>
      <c r="J229" s="304">
        <v>18.586198849406241</v>
      </c>
      <c r="K229" s="304">
        <v>1.1878746085032048</v>
      </c>
    </row>
    <row r="230" spans="1:11" x14ac:dyDescent="0.25">
      <c r="A230" s="309">
        <v>49522</v>
      </c>
      <c r="B230" s="282">
        <v>212</v>
      </c>
      <c r="C230" s="274">
        <v>5082.3215124809612</v>
      </c>
      <c r="D230" s="310">
        <v>0</v>
      </c>
      <c r="E230" s="310">
        <v>1016.4643024961922</v>
      </c>
      <c r="F230" s="310">
        <v>1016.4643024961922</v>
      </c>
      <c r="G230" s="310">
        <v>4065.8572099847688</v>
      </c>
      <c r="H230" s="269"/>
      <c r="I230" s="304">
        <v>15904.210355436921</v>
      </c>
      <c r="J230" s="304">
        <v>18.586198849406241</v>
      </c>
      <c r="K230" s="304">
        <v>1.1878746085032046</v>
      </c>
    </row>
    <row r="231" spans="1:11" x14ac:dyDescent="0.25">
      <c r="A231" s="309">
        <v>49553</v>
      </c>
      <c r="B231" s="282">
        <v>213</v>
      </c>
      <c r="C231" s="274">
        <v>4065.8572099847688</v>
      </c>
      <c r="D231" s="310">
        <v>0</v>
      </c>
      <c r="E231" s="310">
        <v>1016.4643024961922</v>
      </c>
      <c r="F231" s="310">
        <v>1016.4643024961922</v>
      </c>
      <c r="G231" s="310">
        <v>3049.3929074885764</v>
      </c>
      <c r="H231" s="269"/>
      <c r="I231" s="304">
        <v>15904.210355436921</v>
      </c>
      <c r="J231" s="304">
        <v>18.586198849406241</v>
      </c>
      <c r="K231" s="304">
        <v>1.1878746085032046</v>
      </c>
    </row>
    <row r="232" spans="1:11" x14ac:dyDescent="0.25">
      <c r="A232" s="309">
        <v>49583</v>
      </c>
      <c r="B232" s="282">
        <v>214</v>
      </c>
      <c r="C232" s="274">
        <v>3049.3929074885764</v>
      </c>
      <c r="D232" s="310">
        <v>0</v>
      </c>
      <c r="E232" s="310">
        <v>1016.4643024961921</v>
      </c>
      <c r="F232" s="310">
        <v>1016.4643024961921</v>
      </c>
      <c r="G232" s="310">
        <v>2032.9286049923844</v>
      </c>
      <c r="H232" s="269"/>
      <c r="I232" s="304">
        <v>15904.210355436919</v>
      </c>
      <c r="J232" s="304">
        <v>18.586198849406237</v>
      </c>
      <c r="K232" s="304">
        <v>1.1878746085032044</v>
      </c>
    </row>
    <row r="233" spans="1:11" x14ac:dyDescent="0.25">
      <c r="A233" s="309">
        <v>49614</v>
      </c>
      <c r="B233" s="282">
        <v>215</v>
      </c>
      <c r="C233" s="274">
        <v>2032.9286049923844</v>
      </c>
      <c r="D233" s="310">
        <v>0</v>
      </c>
      <c r="E233" s="310">
        <v>1016.4643024961922</v>
      </c>
      <c r="F233" s="310">
        <v>1016.4643024961922</v>
      </c>
      <c r="G233" s="310">
        <v>1016.4643024961922</v>
      </c>
      <c r="H233" s="269"/>
      <c r="I233" s="304">
        <v>15904.210355436921</v>
      </c>
      <c r="J233" s="304">
        <v>18.586198849406241</v>
      </c>
      <c r="K233" s="304">
        <v>1.1878746085032046</v>
      </c>
    </row>
    <row r="234" spans="1:11" ht="15.75" thickBot="1" x14ac:dyDescent="0.3">
      <c r="A234" s="311">
        <v>49644</v>
      </c>
      <c r="B234" s="312">
        <v>216</v>
      </c>
      <c r="C234" s="313">
        <v>1016.4643024961922</v>
      </c>
      <c r="D234" s="314">
        <v>0</v>
      </c>
      <c r="E234" s="310">
        <v>1016.4643024961922</v>
      </c>
      <c r="F234" s="314">
        <v>1016.4643024961922</v>
      </c>
      <c r="G234" s="314">
        <v>0</v>
      </c>
      <c r="H234" s="269"/>
      <c r="I234" s="304"/>
      <c r="J234" s="304"/>
      <c r="K234" s="304"/>
    </row>
    <row r="235" spans="1:11" ht="15.75" thickTop="1" x14ac:dyDescent="0.25">
      <c r="A235" s="309"/>
      <c r="B235" s="282"/>
      <c r="C235" s="274"/>
      <c r="D235" s="310"/>
      <c r="E235" s="310"/>
      <c r="F235" s="310"/>
      <c r="G235" s="310"/>
      <c r="H235" s="269"/>
      <c r="I235" s="304"/>
      <c r="J235" s="304"/>
      <c r="K235" s="304"/>
    </row>
    <row r="236" spans="1:11" x14ac:dyDescent="0.25">
      <c r="A236" s="309"/>
      <c r="B236" s="282"/>
      <c r="C236" s="274"/>
      <c r="D236" s="310"/>
      <c r="E236" s="310"/>
      <c r="F236" s="310"/>
      <c r="G236" s="310"/>
      <c r="H236" s="269"/>
      <c r="I236" s="304"/>
      <c r="J236" s="304"/>
      <c r="K236" s="304"/>
    </row>
    <row r="237" spans="1:11" x14ac:dyDescent="0.25">
      <c r="A237" s="309"/>
      <c r="B237" s="282"/>
      <c r="C237" s="274"/>
      <c r="D237" s="310"/>
      <c r="E237" s="310"/>
      <c r="F237" s="310"/>
      <c r="G237" s="310"/>
      <c r="H237" s="269"/>
      <c r="I237" s="304"/>
      <c r="J237" s="304"/>
      <c r="K237" s="304"/>
    </row>
    <row r="238" spans="1:11" x14ac:dyDescent="0.25">
      <c r="A238" s="309"/>
      <c r="B238" s="282"/>
      <c r="C238" s="274"/>
      <c r="D238" s="310"/>
      <c r="E238" s="310"/>
      <c r="F238" s="310"/>
      <c r="G238" s="310"/>
      <c r="H238" s="269"/>
      <c r="I238" s="304"/>
      <c r="J238" s="304"/>
      <c r="K238" s="304"/>
    </row>
    <row r="239" spans="1:11" x14ac:dyDescent="0.25">
      <c r="A239" s="309"/>
      <c r="B239" s="282"/>
      <c r="C239" s="274"/>
      <c r="D239" s="310"/>
      <c r="E239" s="310"/>
      <c r="F239" s="310"/>
      <c r="G239" s="310"/>
      <c r="H239" s="269"/>
      <c r="I239" s="304"/>
      <c r="J239" s="304"/>
      <c r="K239" s="304"/>
    </row>
    <row r="240" spans="1:11" x14ac:dyDescent="0.25">
      <c r="A240" s="309"/>
      <c r="B240" s="282"/>
      <c r="C240" s="274"/>
      <c r="D240" s="310"/>
      <c r="E240" s="310"/>
      <c r="F240" s="310"/>
      <c r="G240" s="310"/>
      <c r="H240" s="269"/>
      <c r="I240" s="304"/>
      <c r="J240" s="304"/>
      <c r="K240" s="304"/>
    </row>
    <row r="241" spans="1:11" x14ac:dyDescent="0.25">
      <c r="A241" s="309"/>
      <c r="B241" s="282"/>
      <c r="C241" s="274"/>
      <c r="D241" s="310"/>
      <c r="E241" s="310"/>
      <c r="F241" s="310"/>
      <c r="G241" s="310"/>
      <c r="H241" s="269"/>
      <c r="I241" s="304"/>
      <c r="J241" s="304"/>
      <c r="K241" s="304"/>
    </row>
    <row r="242" spans="1:11" x14ac:dyDescent="0.25">
      <c r="A242" s="309"/>
      <c r="B242" s="282"/>
      <c r="C242" s="274"/>
      <c r="D242" s="310"/>
      <c r="E242" s="310"/>
      <c r="F242" s="310"/>
      <c r="G242" s="310"/>
      <c r="H242" s="269"/>
      <c r="I242" s="304"/>
      <c r="J242" s="304"/>
      <c r="K242" s="304"/>
    </row>
    <row r="243" spans="1:11" x14ac:dyDescent="0.25">
      <c r="A243" s="309"/>
      <c r="B243" s="282"/>
      <c r="C243" s="274"/>
      <c r="D243" s="310"/>
      <c r="E243" s="310"/>
      <c r="F243" s="310"/>
      <c r="G243" s="310"/>
      <c r="H243" s="269"/>
      <c r="I243" s="304"/>
      <c r="J243" s="304"/>
      <c r="K243" s="304"/>
    </row>
    <row r="244" spans="1:11" x14ac:dyDescent="0.25">
      <c r="A244" s="309"/>
      <c r="B244" s="282"/>
      <c r="C244" s="274"/>
      <c r="D244" s="310"/>
      <c r="E244" s="310"/>
      <c r="F244" s="310"/>
      <c r="G244" s="310"/>
      <c r="H244" s="269"/>
      <c r="I244" s="304"/>
      <c r="J244" s="304"/>
      <c r="K244" s="304"/>
    </row>
    <row r="245" spans="1:11" x14ac:dyDescent="0.25">
      <c r="A245" s="309"/>
      <c r="B245" s="282"/>
      <c r="C245" s="274"/>
      <c r="D245" s="310"/>
      <c r="E245" s="310"/>
      <c r="F245" s="310"/>
      <c r="G245" s="310"/>
      <c r="H245" s="269"/>
      <c r="I245" s="304"/>
      <c r="J245" s="304"/>
      <c r="K245" s="304"/>
    </row>
    <row r="246" spans="1:11" x14ac:dyDescent="0.25">
      <c r="A246" s="309"/>
      <c r="B246" s="282"/>
      <c r="C246" s="274"/>
      <c r="D246" s="310"/>
      <c r="E246" s="310"/>
      <c r="F246" s="310"/>
      <c r="G246" s="310"/>
      <c r="H246" s="269"/>
      <c r="I246" s="304"/>
      <c r="J246" s="304"/>
      <c r="K246" s="304"/>
    </row>
    <row r="247" spans="1:11" x14ac:dyDescent="0.25">
      <c r="A247" s="309"/>
      <c r="B247" s="282"/>
      <c r="C247" s="274"/>
      <c r="D247" s="310"/>
      <c r="E247" s="310"/>
      <c r="F247" s="310"/>
      <c r="G247" s="310"/>
      <c r="H247" s="269"/>
      <c r="I247" s="304"/>
      <c r="J247" s="304"/>
      <c r="K247" s="304"/>
    </row>
    <row r="248" spans="1:11" x14ac:dyDescent="0.25">
      <c r="A248" s="309"/>
      <c r="B248" s="282"/>
      <c r="C248" s="274"/>
      <c r="D248" s="310"/>
      <c r="E248" s="310"/>
      <c r="F248" s="310"/>
      <c r="G248" s="310"/>
      <c r="H248" s="269"/>
      <c r="I248" s="304"/>
      <c r="J248" s="304"/>
      <c r="K248" s="304"/>
    </row>
    <row r="249" spans="1:11" x14ac:dyDescent="0.25">
      <c r="A249" s="309"/>
      <c r="B249" s="282"/>
      <c r="C249" s="274"/>
      <c r="D249" s="310"/>
      <c r="E249" s="310"/>
      <c r="F249" s="310"/>
      <c r="G249" s="310"/>
      <c r="H249" s="269"/>
      <c r="I249" s="304"/>
      <c r="J249" s="304"/>
      <c r="K249" s="304"/>
    </row>
    <row r="250" spans="1:11" x14ac:dyDescent="0.25">
      <c r="A250" s="309"/>
      <c r="B250" s="282"/>
      <c r="C250" s="274"/>
      <c r="D250" s="310"/>
      <c r="E250" s="310"/>
      <c r="F250" s="310"/>
      <c r="G250" s="310"/>
      <c r="H250" s="269"/>
      <c r="I250" s="304"/>
      <c r="J250" s="304"/>
      <c r="K250" s="304"/>
    </row>
    <row r="251" spans="1:11" x14ac:dyDescent="0.25">
      <c r="A251" s="309"/>
      <c r="B251" s="282"/>
      <c r="C251" s="274"/>
      <c r="D251" s="310"/>
      <c r="E251" s="310"/>
      <c r="F251" s="310"/>
      <c r="G251" s="310"/>
      <c r="H251" s="269"/>
      <c r="I251" s="304"/>
      <c r="J251" s="304"/>
      <c r="K251" s="304"/>
    </row>
    <row r="252" spans="1:11" x14ac:dyDescent="0.25">
      <c r="A252" s="309"/>
      <c r="B252" s="282"/>
      <c r="C252" s="274"/>
      <c r="D252" s="310"/>
      <c r="E252" s="310"/>
      <c r="F252" s="310"/>
      <c r="G252" s="310"/>
      <c r="H252" s="269"/>
      <c r="I252" s="304"/>
      <c r="J252" s="304"/>
      <c r="K252" s="304"/>
    </row>
    <row r="253" spans="1:11" x14ac:dyDescent="0.25">
      <c r="A253" s="309"/>
      <c r="B253" s="282"/>
      <c r="C253" s="274"/>
      <c r="D253" s="310"/>
      <c r="E253" s="310"/>
      <c r="F253" s="310"/>
      <c r="G253" s="310"/>
      <c r="H253" s="269"/>
      <c r="I253" s="304"/>
      <c r="J253" s="304"/>
      <c r="K253" s="304"/>
    </row>
    <row r="254" spans="1:11" x14ac:dyDescent="0.25">
      <c r="A254" s="309"/>
      <c r="B254" s="282"/>
      <c r="C254" s="274"/>
      <c r="D254" s="310"/>
      <c r="E254" s="310"/>
      <c r="F254" s="310"/>
      <c r="G254" s="310"/>
      <c r="H254" s="269"/>
      <c r="I254" s="304"/>
      <c r="J254" s="304"/>
      <c r="K254" s="304"/>
    </row>
    <row r="255" spans="1:11" x14ac:dyDescent="0.25">
      <c r="A255" s="309"/>
      <c r="B255" s="282"/>
      <c r="C255" s="274"/>
      <c r="D255" s="310"/>
      <c r="E255" s="310"/>
      <c r="F255" s="310"/>
      <c r="G255" s="310"/>
      <c r="H255" s="269"/>
      <c r="I255" s="304"/>
      <c r="J255" s="304"/>
      <c r="K255" s="304"/>
    </row>
    <row r="256" spans="1:11" x14ac:dyDescent="0.25">
      <c r="A256" s="309"/>
      <c r="B256" s="282"/>
      <c r="C256" s="274"/>
      <c r="D256" s="310"/>
      <c r="E256" s="310"/>
      <c r="F256" s="310"/>
      <c r="G256" s="310"/>
      <c r="H256" s="269"/>
      <c r="I256" s="304"/>
      <c r="J256" s="304"/>
      <c r="K256" s="304"/>
    </row>
    <row r="257" spans="1:11" x14ac:dyDescent="0.25">
      <c r="A257" s="309"/>
      <c r="B257" s="282"/>
      <c r="C257" s="274"/>
      <c r="D257" s="310"/>
      <c r="E257" s="310"/>
      <c r="F257" s="310"/>
      <c r="G257" s="310"/>
      <c r="H257" s="269"/>
      <c r="I257" s="304"/>
      <c r="J257" s="304"/>
      <c r="K257" s="304"/>
    </row>
    <row r="258" spans="1:11" x14ac:dyDescent="0.25">
      <c r="A258" s="309"/>
      <c r="B258" s="282"/>
      <c r="C258" s="274"/>
      <c r="D258" s="310"/>
      <c r="E258" s="310"/>
      <c r="F258" s="310"/>
      <c r="G258" s="310"/>
      <c r="H258" s="269"/>
      <c r="I258" s="304"/>
      <c r="J258" s="304"/>
      <c r="K258" s="304"/>
    </row>
    <row r="259" spans="1:11" x14ac:dyDescent="0.25">
      <c r="A259" s="309"/>
      <c r="B259" s="282"/>
      <c r="C259" s="274"/>
      <c r="D259" s="310"/>
      <c r="E259" s="310"/>
      <c r="F259" s="310"/>
      <c r="G259" s="310"/>
      <c r="H259" s="269"/>
      <c r="I259" s="304"/>
      <c r="J259" s="304"/>
      <c r="K259" s="304"/>
    </row>
    <row r="260" spans="1:11" x14ac:dyDescent="0.25">
      <c r="A260" s="309"/>
      <c r="B260" s="282"/>
      <c r="C260" s="274"/>
      <c r="D260" s="310"/>
      <c r="E260" s="310"/>
      <c r="F260" s="310"/>
      <c r="G260" s="310"/>
      <c r="H260" s="269"/>
      <c r="I260" s="304"/>
      <c r="J260" s="304"/>
      <c r="K260" s="304"/>
    </row>
    <row r="261" spans="1:11" x14ac:dyDescent="0.25">
      <c r="A261" s="309"/>
      <c r="B261" s="282"/>
      <c r="C261" s="274"/>
      <c r="D261" s="310"/>
      <c r="E261" s="310"/>
      <c r="F261" s="310"/>
      <c r="G261" s="310"/>
      <c r="H261" s="269"/>
      <c r="I261" s="304"/>
      <c r="J261" s="304"/>
      <c r="K261" s="304"/>
    </row>
    <row r="262" spans="1:11" x14ac:dyDescent="0.25">
      <c r="A262" s="309"/>
      <c r="B262" s="282"/>
      <c r="C262" s="274"/>
      <c r="D262" s="310"/>
      <c r="E262" s="310"/>
      <c r="F262" s="310"/>
      <c r="G262" s="310"/>
      <c r="H262" s="269"/>
      <c r="I262" s="304"/>
      <c r="J262" s="304"/>
      <c r="K262" s="304"/>
    </row>
    <row r="263" spans="1:11" x14ac:dyDescent="0.25">
      <c r="A263" s="309"/>
      <c r="B263" s="282"/>
      <c r="C263" s="274"/>
      <c r="D263" s="310"/>
      <c r="E263" s="310"/>
      <c r="F263" s="310"/>
      <c r="G263" s="310"/>
      <c r="H263" s="269"/>
      <c r="I263" s="304"/>
      <c r="J263" s="304"/>
      <c r="K263" s="304"/>
    </row>
    <row r="264" spans="1:11" x14ac:dyDescent="0.25">
      <c r="A264" s="309"/>
      <c r="B264" s="282"/>
      <c r="C264" s="274"/>
      <c r="D264" s="310"/>
      <c r="E264" s="310"/>
      <c r="F264" s="310"/>
      <c r="G264" s="310"/>
      <c r="H264" s="269"/>
      <c r="I264" s="304"/>
      <c r="J264" s="304"/>
      <c r="K264" s="304"/>
    </row>
    <row r="265" spans="1:11" x14ac:dyDescent="0.25">
      <c r="A265" s="309"/>
      <c r="B265" s="282"/>
      <c r="C265" s="274"/>
      <c r="D265" s="310"/>
      <c r="E265" s="310"/>
      <c r="F265" s="310"/>
      <c r="G265" s="310"/>
      <c r="H265" s="269"/>
      <c r="I265" s="304"/>
      <c r="J265" s="304"/>
      <c r="K265" s="304"/>
    </row>
    <row r="266" spans="1:11" x14ac:dyDescent="0.25">
      <c r="A266" s="309"/>
      <c r="B266" s="282"/>
      <c r="C266" s="274"/>
      <c r="D266" s="310"/>
      <c r="E266" s="310"/>
      <c r="F266" s="310"/>
      <c r="G266" s="310"/>
      <c r="H266" s="269"/>
      <c r="I266" s="304"/>
      <c r="J266" s="304"/>
      <c r="K266" s="304"/>
    </row>
    <row r="267" spans="1:11" x14ac:dyDescent="0.25">
      <c r="A267" s="309"/>
      <c r="B267" s="282"/>
      <c r="C267" s="274"/>
      <c r="D267" s="310"/>
      <c r="E267" s="310"/>
      <c r="F267" s="310"/>
      <c r="G267" s="310"/>
      <c r="H267" s="269"/>
      <c r="I267" s="304"/>
      <c r="J267" s="304"/>
      <c r="K267" s="304"/>
    </row>
    <row r="268" spans="1:11" x14ac:dyDescent="0.25">
      <c r="A268" s="309"/>
      <c r="B268" s="282"/>
      <c r="C268" s="274"/>
      <c r="D268" s="310"/>
      <c r="E268" s="310"/>
      <c r="F268" s="310"/>
      <c r="G268" s="310"/>
      <c r="H268" s="269"/>
      <c r="I268" s="304"/>
      <c r="J268" s="304"/>
      <c r="K268" s="304"/>
    </row>
    <row r="269" spans="1:11" x14ac:dyDescent="0.25">
      <c r="A269" s="309"/>
      <c r="B269" s="282"/>
      <c r="C269" s="274"/>
      <c r="D269" s="310"/>
      <c r="E269" s="310"/>
      <c r="F269" s="310"/>
      <c r="G269" s="310"/>
      <c r="H269" s="269"/>
      <c r="I269" s="304"/>
      <c r="J269" s="304"/>
      <c r="K269" s="304"/>
    </row>
    <row r="270" spans="1:11" x14ac:dyDescent="0.25">
      <c r="A270" s="309"/>
      <c r="B270" s="282"/>
      <c r="C270" s="274"/>
      <c r="D270" s="310"/>
      <c r="E270" s="310"/>
      <c r="F270" s="310"/>
      <c r="G270" s="310"/>
      <c r="H270" s="269"/>
      <c r="I270" s="304"/>
      <c r="J270" s="304"/>
      <c r="K270" s="304"/>
    </row>
    <row r="271" spans="1:11" x14ac:dyDescent="0.25">
      <c r="A271" s="309"/>
      <c r="B271" s="282"/>
      <c r="C271" s="274"/>
      <c r="D271" s="310"/>
      <c r="E271" s="310"/>
      <c r="F271" s="310"/>
      <c r="G271" s="310"/>
      <c r="H271" s="269"/>
      <c r="I271" s="304"/>
      <c r="J271" s="304"/>
      <c r="K271" s="304"/>
    </row>
    <row r="272" spans="1:11" x14ac:dyDescent="0.25">
      <c r="A272" s="309"/>
      <c r="B272" s="282"/>
      <c r="C272" s="274"/>
      <c r="D272" s="310"/>
      <c r="E272" s="310"/>
      <c r="F272" s="310"/>
      <c r="G272" s="310"/>
      <c r="H272" s="269"/>
      <c r="I272" s="304"/>
      <c r="J272" s="304"/>
      <c r="K272" s="304"/>
    </row>
    <row r="273" spans="1:11" x14ac:dyDescent="0.25">
      <c r="A273" s="309"/>
      <c r="B273" s="282"/>
      <c r="C273" s="274"/>
      <c r="D273" s="310"/>
      <c r="E273" s="310"/>
      <c r="F273" s="310"/>
      <c r="G273" s="310"/>
      <c r="H273" s="269"/>
      <c r="I273" s="304"/>
      <c r="J273" s="304"/>
      <c r="K273" s="304"/>
    </row>
    <row r="274" spans="1:11" x14ac:dyDescent="0.25">
      <c r="A274" s="309"/>
      <c r="B274" s="282"/>
      <c r="C274" s="274"/>
      <c r="D274" s="310"/>
      <c r="E274" s="310"/>
      <c r="F274" s="310"/>
      <c r="G274" s="310"/>
      <c r="H274" s="269"/>
      <c r="I274" s="304"/>
      <c r="J274" s="304"/>
      <c r="K274" s="304"/>
    </row>
    <row r="275" spans="1:11" x14ac:dyDescent="0.25">
      <c r="A275" s="309"/>
      <c r="B275" s="282"/>
      <c r="C275" s="274"/>
      <c r="D275" s="310"/>
      <c r="E275" s="310"/>
      <c r="F275" s="310"/>
      <c r="G275" s="310"/>
      <c r="H275" s="269"/>
      <c r="I275" s="304"/>
      <c r="J275" s="304"/>
      <c r="K275" s="304"/>
    </row>
    <row r="276" spans="1:11" x14ac:dyDescent="0.25">
      <c r="A276" s="309"/>
      <c r="B276" s="282"/>
      <c r="C276" s="274"/>
      <c r="D276" s="310"/>
      <c r="E276" s="310"/>
      <c r="F276" s="310"/>
      <c r="G276" s="310"/>
      <c r="H276" s="269"/>
      <c r="I276" s="304"/>
      <c r="J276" s="304"/>
      <c r="K276" s="304"/>
    </row>
    <row r="277" spans="1:11" x14ac:dyDescent="0.25">
      <c r="A277" s="309"/>
      <c r="B277" s="282"/>
      <c r="C277" s="274"/>
      <c r="D277" s="310"/>
      <c r="E277" s="310"/>
      <c r="F277" s="310"/>
      <c r="G277" s="310"/>
      <c r="H277" s="269"/>
      <c r="I277" s="304"/>
      <c r="J277" s="304"/>
      <c r="K277" s="304"/>
    </row>
    <row r="278" spans="1:11" x14ac:dyDescent="0.25">
      <c r="A278" s="309"/>
      <c r="B278" s="282"/>
      <c r="C278" s="274"/>
      <c r="D278" s="310"/>
      <c r="E278" s="310"/>
      <c r="F278" s="310"/>
      <c r="G278" s="310"/>
      <c r="H278" s="269"/>
      <c r="I278" s="304"/>
      <c r="J278" s="304"/>
      <c r="K278" s="304"/>
    </row>
    <row r="279" spans="1:11" x14ac:dyDescent="0.25">
      <c r="A279" s="309"/>
      <c r="B279" s="282"/>
      <c r="C279" s="274"/>
      <c r="D279" s="310"/>
      <c r="E279" s="310"/>
      <c r="F279" s="310"/>
      <c r="G279" s="310"/>
      <c r="H279" s="269"/>
      <c r="I279" s="304"/>
      <c r="J279" s="304"/>
      <c r="K279" s="304"/>
    </row>
    <row r="280" spans="1:11" x14ac:dyDescent="0.25">
      <c r="A280" s="309"/>
      <c r="B280" s="282"/>
      <c r="C280" s="274"/>
      <c r="D280" s="310"/>
      <c r="E280" s="310"/>
      <c r="F280" s="310"/>
      <c r="G280" s="310"/>
      <c r="H280" s="269"/>
      <c r="I280" s="304"/>
      <c r="J280" s="304"/>
      <c r="K280" s="304"/>
    </row>
    <row r="281" spans="1:11" x14ac:dyDescent="0.25">
      <c r="A281" s="309"/>
      <c r="B281" s="282"/>
      <c r="C281" s="274"/>
      <c r="D281" s="310"/>
      <c r="E281" s="310"/>
      <c r="F281" s="310"/>
      <c r="G281" s="310"/>
      <c r="H281" s="269"/>
      <c r="I281" s="304"/>
      <c r="J281" s="304"/>
      <c r="K281" s="304"/>
    </row>
    <row r="282" spans="1:11" x14ac:dyDescent="0.25">
      <c r="A282" s="309"/>
      <c r="B282" s="282"/>
      <c r="C282" s="274"/>
      <c r="D282" s="310"/>
      <c r="E282" s="310"/>
      <c r="F282" s="310"/>
      <c r="G282" s="310"/>
      <c r="H282" s="269"/>
      <c r="I282" s="304"/>
      <c r="J282" s="304"/>
      <c r="K282" s="304"/>
    </row>
    <row r="283" spans="1:11" x14ac:dyDescent="0.25">
      <c r="A283" s="309"/>
      <c r="B283" s="282"/>
      <c r="C283" s="274"/>
      <c r="D283" s="310"/>
      <c r="E283" s="310"/>
      <c r="F283" s="310"/>
      <c r="G283" s="310"/>
      <c r="H283" s="269"/>
      <c r="I283" s="304"/>
      <c r="J283" s="304"/>
      <c r="K283" s="304"/>
    </row>
    <row r="284" spans="1:11" x14ac:dyDescent="0.25">
      <c r="A284" s="309"/>
      <c r="B284" s="282"/>
      <c r="C284" s="274"/>
      <c r="D284" s="310"/>
      <c r="E284" s="310"/>
      <c r="F284" s="310"/>
      <c r="G284" s="310"/>
      <c r="H284" s="269"/>
      <c r="I284" s="304"/>
      <c r="J284" s="304"/>
      <c r="K284" s="304"/>
    </row>
    <row r="285" spans="1:11" x14ac:dyDescent="0.25">
      <c r="A285" s="309"/>
      <c r="B285" s="282"/>
      <c r="C285" s="274"/>
      <c r="D285" s="310"/>
      <c r="E285" s="310"/>
      <c r="F285" s="310"/>
      <c r="G285" s="310"/>
      <c r="H285" s="269"/>
      <c r="I285" s="304"/>
      <c r="J285" s="304"/>
      <c r="K285" s="304"/>
    </row>
    <row r="286" spans="1:11" x14ac:dyDescent="0.25">
      <c r="A286" s="309"/>
      <c r="B286" s="282"/>
      <c r="C286" s="274"/>
      <c r="D286" s="310"/>
      <c r="E286" s="310"/>
      <c r="F286" s="310"/>
      <c r="G286" s="310"/>
      <c r="H286" s="269"/>
      <c r="I286" s="304"/>
      <c r="J286" s="304"/>
      <c r="K286" s="304"/>
    </row>
    <row r="287" spans="1:11" x14ac:dyDescent="0.25">
      <c r="A287" s="309"/>
      <c r="B287" s="282"/>
      <c r="C287" s="274"/>
      <c r="D287" s="310"/>
      <c r="E287" s="310"/>
      <c r="F287" s="310"/>
      <c r="G287" s="310"/>
      <c r="H287" s="269"/>
      <c r="I287" s="304"/>
      <c r="J287" s="304"/>
      <c r="K287" s="304"/>
    </row>
    <row r="288" spans="1:11" x14ac:dyDescent="0.25">
      <c r="A288" s="309"/>
      <c r="B288" s="282"/>
      <c r="C288" s="274"/>
      <c r="D288" s="310"/>
      <c r="E288" s="310"/>
      <c r="F288" s="310"/>
      <c r="G288" s="310"/>
      <c r="H288" s="269"/>
      <c r="I288" s="304"/>
      <c r="J288" s="304"/>
      <c r="K288" s="304"/>
    </row>
    <row r="289" spans="1:11" x14ac:dyDescent="0.25">
      <c r="A289" s="309"/>
      <c r="B289" s="282"/>
      <c r="C289" s="274"/>
      <c r="D289" s="310"/>
      <c r="E289" s="310"/>
      <c r="F289" s="310"/>
      <c r="G289" s="310"/>
      <c r="H289" s="269"/>
      <c r="I289" s="304"/>
      <c r="J289" s="304"/>
      <c r="K289" s="304"/>
    </row>
    <row r="290" spans="1:11" x14ac:dyDescent="0.25">
      <c r="A290" s="309"/>
      <c r="B290" s="282"/>
      <c r="C290" s="274"/>
      <c r="D290" s="310"/>
      <c r="E290" s="310"/>
      <c r="F290" s="310"/>
      <c r="G290" s="310"/>
      <c r="H290" s="269"/>
      <c r="I290" s="304"/>
      <c r="J290" s="304"/>
      <c r="K290" s="304"/>
    </row>
    <row r="291" spans="1:11" x14ac:dyDescent="0.25">
      <c r="A291" s="309"/>
      <c r="B291" s="282"/>
      <c r="C291" s="274"/>
      <c r="D291" s="310"/>
      <c r="E291" s="310"/>
      <c r="F291" s="310"/>
      <c r="G291" s="310"/>
      <c r="H291" s="269"/>
      <c r="I291" s="304"/>
      <c r="J291" s="304"/>
      <c r="K291" s="304"/>
    </row>
    <row r="292" spans="1:11" x14ac:dyDescent="0.25">
      <c r="A292" s="309"/>
      <c r="B292" s="282"/>
      <c r="C292" s="274"/>
      <c r="D292" s="310"/>
      <c r="E292" s="310"/>
      <c r="F292" s="310"/>
      <c r="G292" s="310"/>
      <c r="H292" s="269"/>
      <c r="I292" s="304"/>
      <c r="J292" s="304"/>
      <c r="K292" s="304"/>
    </row>
    <row r="293" spans="1:11" x14ac:dyDescent="0.25">
      <c r="A293" s="309"/>
      <c r="B293" s="282"/>
      <c r="C293" s="274"/>
      <c r="D293" s="310"/>
      <c r="E293" s="310"/>
      <c r="F293" s="310"/>
      <c r="G293" s="310"/>
      <c r="H293" s="269"/>
      <c r="I293" s="304"/>
      <c r="J293" s="304"/>
      <c r="K293" s="304"/>
    </row>
    <row r="294" spans="1:11" x14ac:dyDescent="0.25">
      <c r="A294" s="309"/>
      <c r="B294" s="282"/>
      <c r="C294" s="274"/>
      <c r="D294" s="310"/>
      <c r="E294" s="310"/>
      <c r="F294" s="310"/>
      <c r="G294" s="310"/>
      <c r="H294" s="269"/>
      <c r="I294" s="304"/>
      <c r="J294" s="304"/>
      <c r="K294" s="304"/>
    </row>
    <row r="295" spans="1:11" x14ac:dyDescent="0.25">
      <c r="A295" s="309"/>
      <c r="B295" s="282"/>
      <c r="C295" s="274"/>
      <c r="D295" s="310"/>
      <c r="E295" s="310"/>
      <c r="F295" s="310"/>
      <c r="G295" s="310"/>
      <c r="H295" s="269"/>
      <c r="I295" s="304"/>
      <c r="J295" s="304"/>
      <c r="K295" s="304"/>
    </row>
    <row r="296" spans="1:11" x14ac:dyDescent="0.25">
      <c r="A296" s="309"/>
      <c r="B296" s="282"/>
      <c r="C296" s="274"/>
      <c r="D296" s="310"/>
      <c r="E296" s="310"/>
      <c r="F296" s="310"/>
      <c r="G296" s="310"/>
      <c r="H296" s="269"/>
      <c r="I296" s="304"/>
      <c r="J296" s="304"/>
      <c r="K296" s="304"/>
    </row>
    <row r="297" spans="1:11" x14ac:dyDescent="0.25">
      <c r="A297" s="309"/>
      <c r="B297" s="282"/>
      <c r="C297" s="274"/>
      <c r="D297" s="310"/>
      <c r="E297" s="310"/>
      <c r="F297" s="310"/>
      <c r="G297" s="310"/>
      <c r="H297" s="269"/>
      <c r="I297" s="304"/>
      <c r="J297" s="304"/>
      <c r="K297" s="304"/>
    </row>
    <row r="298" spans="1:11" x14ac:dyDescent="0.25">
      <c r="A298" s="309"/>
      <c r="B298" s="282"/>
      <c r="C298" s="274"/>
      <c r="D298" s="310"/>
      <c r="E298" s="310"/>
      <c r="F298" s="310"/>
      <c r="G298" s="310"/>
      <c r="H298" s="269"/>
      <c r="I298" s="304"/>
      <c r="J298" s="304"/>
      <c r="K298" s="304"/>
    </row>
    <row r="299" spans="1:11" x14ac:dyDescent="0.25">
      <c r="A299" s="309"/>
      <c r="B299" s="282"/>
      <c r="C299" s="274"/>
      <c r="D299" s="310"/>
      <c r="E299" s="310"/>
      <c r="F299" s="310"/>
      <c r="G299" s="310"/>
      <c r="H299" s="269"/>
      <c r="I299" s="304"/>
      <c r="J299" s="304"/>
      <c r="K299" s="304"/>
    </row>
    <row r="300" spans="1:11" x14ac:dyDescent="0.25">
      <c r="A300" s="309"/>
      <c r="B300" s="282"/>
      <c r="C300" s="274"/>
      <c r="D300" s="310"/>
      <c r="E300" s="310"/>
      <c r="F300" s="310"/>
      <c r="G300" s="310"/>
      <c r="H300" s="269"/>
      <c r="I300" s="304"/>
      <c r="J300" s="304"/>
      <c r="K300" s="304"/>
    </row>
    <row r="301" spans="1:11" x14ac:dyDescent="0.25">
      <c r="A301" s="309"/>
      <c r="B301" s="282"/>
      <c r="C301" s="274"/>
      <c r="D301" s="310"/>
      <c r="E301" s="310"/>
      <c r="F301" s="310"/>
      <c r="G301" s="310"/>
      <c r="H301" s="269"/>
      <c r="I301" s="304"/>
      <c r="J301" s="304"/>
      <c r="K301" s="304"/>
    </row>
    <row r="302" spans="1:11" x14ac:dyDescent="0.25">
      <c r="A302" s="309"/>
      <c r="B302" s="282"/>
      <c r="C302" s="274"/>
      <c r="D302" s="310"/>
      <c r="E302" s="310"/>
      <c r="F302" s="310"/>
      <c r="G302" s="310"/>
      <c r="H302" s="269"/>
      <c r="I302" s="304"/>
      <c r="J302" s="304"/>
      <c r="K302" s="304"/>
    </row>
    <row r="303" spans="1:11" x14ac:dyDescent="0.25">
      <c r="A303" s="309"/>
      <c r="B303" s="282"/>
      <c r="C303" s="274"/>
      <c r="D303" s="310"/>
      <c r="E303" s="310"/>
      <c r="F303" s="310"/>
      <c r="G303" s="310"/>
      <c r="H303" s="269"/>
      <c r="I303" s="304"/>
      <c r="J303" s="304"/>
      <c r="K303" s="304"/>
    </row>
    <row r="304" spans="1:11" x14ac:dyDescent="0.25">
      <c r="A304" s="309"/>
      <c r="B304" s="282"/>
      <c r="C304" s="274"/>
      <c r="D304" s="310"/>
      <c r="E304" s="310"/>
      <c r="F304" s="310"/>
      <c r="G304" s="310"/>
      <c r="H304" s="269"/>
      <c r="I304" s="304"/>
      <c r="J304" s="304"/>
      <c r="K304" s="304"/>
    </row>
    <row r="305" spans="1:11" x14ac:dyDescent="0.25">
      <c r="A305" s="309"/>
      <c r="B305" s="282"/>
      <c r="C305" s="274"/>
      <c r="D305" s="310"/>
      <c r="E305" s="310"/>
      <c r="F305" s="310"/>
      <c r="G305" s="310"/>
      <c r="H305" s="269"/>
      <c r="I305" s="304"/>
      <c r="J305" s="304"/>
      <c r="K305" s="304"/>
    </row>
    <row r="306" spans="1:11" x14ac:dyDescent="0.25">
      <c r="A306" s="309"/>
      <c r="B306" s="282"/>
      <c r="C306" s="274"/>
      <c r="D306" s="310"/>
      <c r="E306" s="310"/>
      <c r="F306" s="310"/>
      <c r="G306" s="310"/>
      <c r="H306" s="269"/>
      <c r="I306" s="304"/>
      <c r="J306" s="304"/>
      <c r="K306" s="304"/>
    </row>
    <row r="307" spans="1:11" x14ac:dyDescent="0.25">
      <c r="A307" s="309"/>
      <c r="B307" s="282"/>
      <c r="C307" s="274"/>
      <c r="D307" s="310"/>
      <c r="E307" s="310"/>
      <c r="F307" s="310"/>
      <c r="G307" s="310"/>
      <c r="H307" s="269"/>
      <c r="I307" s="304"/>
      <c r="J307" s="304"/>
      <c r="K307" s="304"/>
    </row>
    <row r="308" spans="1:11" x14ac:dyDescent="0.25">
      <c r="A308" s="309"/>
      <c r="B308" s="282"/>
      <c r="C308" s="274"/>
      <c r="D308" s="310"/>
      <c r="E308" s="310"/>
      <c r="F308" s="310"/>
      <c r="G308" s="310"/>
      <c r="H308" s="269"/>
      <c r="I308" s="304"/>
      <c r="J308" s="304"/>
      <c r="K308" s="304"/>
    </row>
    <row r="309" spans="1:11" x14ac:dyDescent="0.25">
      <c r="A309" s="309"/>
      <c r="B309" s="282"/>
      <c r="C309" s="274"/>
      <c r="D309" s="310"/>
      <c r="E309" s="310"/>
      <c r="F309" s="310"/>
      <c r="G309" s="310"/>
      <c r="H309" s="269"/>
      <c r="I309" s="304"/>
      <c r="J309" s="304"/>
      <c r="K309" s="304"/>
    </row>
    <row r="310" spans="1:11" x14ac:dyDescent="0.25">
      <c r="A310" s="309"/>
      <c r="B310" s="282"/>
      <c r="C310" s="274"/>
      <c r="D310" s="310"/>
      <c r="E310" s="310"/>
      <c r="F310" s="310"/>
      <c r="G310" s="310"/>
      <c r="H310" s="269"/>
      <c r="I310" s="304"/>
      <c r="J310" s="304"/>
      <c r="K310" s="304"/>
    </row>
    <row r="311" spans="1:11" x14ac:dyDescent="0.25">
      <c r="A311" s="309"/>
      <c r="B311" s="282"/>
      <c r="C311" s="274"/>
      <c r="D311" s="310"/>
      <c r="E311" s="310"/>
      <c r="F311" s="310"/>
      <c r="G311" s="310"/>
      <c r="H311" s="269"/>
      <c r="I311" s="304"/>
      <c r="J311" s="304"/>
      <c r="K311" s="304"/>
    </row>
    <row r="312" spans="1:11" x14ac:dyDescent="0.25">
      <c r="A312" s="309"/>
      <c r="B312" s="282"/>
      <c r="C312" s="274"/>
      <c r="D312" s="310"/>
      <c r="E312" s="310"/>
      <c r="F312" s="310"/>
      <c r="G312" s="310"/>
      <c r="H312" s="269"/>
      <c r="I312" s="304"/>
      <c r="J312" s="304"/>
      <c r="K312" s="304"/>
    </row>
    <row r="313" spans="1:11" x14ac:dyDescent="0.25">
      <c r="A313" s="309"/>
      <c r="B313" s="282"/>
      <c r="C313" s="274"/>
      <c r="D313" s="310"/>
      <c r="E313" s="310"/>
      <c r="F313" s="310"/>
      <c r="G313" s="310"/>
      <c r="H313" s="269"/>
      <c r="I313" s="304"/>
      <c r="J313" s="304"/>
      <c r="K313" s="304"/>
    </row>
    <row r="314" spans="1:11" x14ac:dyDescent="0.25">
      <c r="A314" s="309"/>
      <c r="B314" s="282"/>
      <c r="C314" s="274"/>
      <c r="D314" s="310"/>
      <c r="E314" s="310"/>
      <c r="F314" s="310"/>
      <c r="G314" s="310"/>
      <c r="H314" s="269"/>
      <c r="I314" s="304"/>
      <c r="J314" s="304"/>
      <c r="K314" s="304"/>
    </row>
    <row r="315" spans="1:11" x14ac:dyDescent="0.25">
      <c r="A315" s="309"/>
      <c r="B315" s="282"/>
      <c r="C315" s="274"/>
      <c r="D315" s="310"/>
      <c r="E315" s="310"/>
      <c r="F315" s="310"/>
      <c r="G315" s="310"/>
      <c r="H315" s="269"/>
      <c r="I315" s="304"/>
      <c r="J315" s="304"/>
      <c r="K315" s="304"/>
    </row>
    <row r="316" spans="1:11" x14ac:dyDescent="0.25">
      <c r="A316" s="309"/>
      <c r="B316" s="282"/>
      <c r="C316" s="274"/>
      <c r="D316" s="310"/>
      <c r="E316" s="310"/>
      <c r="F316" s="310"/>
      <c r="G316" s="310"/>
      <c r="H316" s="269"/>
      <c r="I316" s="304"/>
      <c r="J316" s="304"/>
      <c r="K316" s="304"/>
    </row>
    <row r="317" spans="1:11" x14ac:dyDescent="0.25">
      <c r="A317" s="309"/>
      <c r="B317" s="282"/>
      <c r="C317" s="274"/>
      <c r="D317" s="310"/>
      <c r="E317" s="310"/>
      <c r="F317" s="310"/>
      <c r="G317" s="310"/>
      <c r="H317" s="269"/>
      <c r="I317" s="304"/>
      <c r="J317" s="304"/>
      <c r="K317" s="304"/>
    </row>
    <row r="318" spans="1:11" x14ac:dyDescent="0.25">
      <c r="A318" s="309"/>
      <c r="B318" s="282"/>
      <c r="C318" s="274"/>
      <c r="D318" s="310"/>
      <c r="E318" s="310"/>
      <c r="F318" s="310"/>
      <c r="G318" s="310"/>
      <c r="H318" s="269"/>
      <c r="I318" s="304"/>
      <c r="J318" s="304"/>
      <c r="K318" s="304"/>
    </row>
    <row r="319" spans="1:11" x14ac:dyDescent="0.25">
      <c r="A319" s="309"/>
      <c r="B319" s="282"/>
      <c r="C319" s="274"/>
      <c r="D319" s="310"/>
      <c r="E319" s="310"/>
      <c r="F319" s="310"/>
      <c r="G319" s="310"/>
      <c r="H319" s="269"/>
      <c r="I319" s="304"/>
      <c r="J319" s="304"/>
      <c r="K319" s="304"/>
    </row>
    <row r="320" spans="1:11" x14ac:dyDescent="0.25">
      <c r="A320" s="309"/>
      <c r="B320" s="282"/>
      <c r="C320" s="274"/>
      <c r="D320" s="310"/>
      <c r="E320" s="310"/>
      <c r="F320" s="310"/>
      <c r="G320" s="310"/>
      <c r="H320" s="269"/>
      <c r="I320" s="304"/>
      <c r="J320" s="304"/>
      <c r="K320" s="304"/>
    </row>
    <row r="321" spans="1:11" x14ac:dyDescent="0.25">
      <c r="A321" s="309"/>
      <c r="B321" s="282"/>
      <c r="C321" s="274"/>
      <c r="D321" s="310"/>
      <c r="E321" s="310"/>
      <c r="F321" s="310"/>
      <c r="G321" s="310"/>
      <c r="H321" s="269"/>
      <c r="I321" s="304"/>
      <c r="J321" s="304"/>
      <c r="K321" s="304"/>
    </row>
    <row r="322" spans="1:11" x14ac:dyDescent="0.25">
      <c r="A322" s="309"/>
      <c r="B322" s="282"/>
      <c r="C322" s="274"/>
      <c r="D322" s="310"/>
      <c r="E322" s="310"/>
      <c r="F322" s="310"/>
      <c r="G322" s="310"/>
      <c r="H322" s="269"/>
      <c r="I322" s="304"/>
      <c r="J322" s="304"/>
      <c r="K322" s="304"/>
    </row>
    <row r="323" spans="1:11" x14ac:dyDescent="0.25">
      <c r="A323" s="309"/>
      <c r="B323" s="282"/>
      <c r="C323" s="274"/>
      <c r="D323" s="310"/>
      <c r="E323" s="310"/>
      <c r="F323" s="310"/>
      <c r="G323" s="310"/>
      <c r="H323" s="269"/>
      <c r="I323" s="304"/>
      <c r="J323" s="304"/>
      <c r="K323" s="304"/>
    </row>
    <row r="324" spans="1:11" x14ac:dyDescent="0.25">
      <c r="A324" s="309"/>
      <c r="B324" s="282"/>
      <c r="C324" s="274"/>
      <c r="D324" s="310"/>
      <c r="E324" s="310"/>
      <c r="F324" s="310"/>
      <c r="G324" s="310"/>
      <c r="H324" s="269"/>
      <c r="I324" s="304"/>
      <c r="J324" s="304"/>
      <c r="K324" s="304"/>
    </row>
    <row r="325" spans="1:11" x14ac:dyDescent="0.25">
      <c r="A325" s="309"/>
      <c r="B325" s="282"/>
      <c r="C325" s="274"/>
      <c r="D325" s="310"/>
      <c r="E325" s="310"/>
      <c r="F325" s="310"/>
      <c r="G325" s="310"/>
      <c r="H325" s="269"/>
      <c r="I325" s="304"/>
      <c r="J325" s="304"/>
      <c r="K325" s="304"/>
    </row>
    <row r="326" spans="1:11" x14ac:dyDescent="0.25">
      <c r="A326" s="309"/>
      <c r="B326" s="282"/>
      <c r="C326" s="274"/>
      <c r="D326" s="310"/>
      <c r="E326" s="310"/>
      <c r="F326" s="310"/>
      <c r="G326" s="310"/>
      <c r="H326" s="269"/>
      <c r="I326" s="304"/>
      <c r="J326" s="304"/>
      <c r="K326" s="304"/>
    </row>
    <row r="327" spans="1:11" x14ac:dyDescent="0.25">
      <c r="A327" s="309"/>
      <c r="B327" s="282"/>
      <c r="C327" s="274"/>
      <c r="D327" s="310"/>
      <c r="E327" s="310"/>
      <c r="F327" s="310"/>
      <c r="G327" s="310"/>
      <c r="H327" s="269"/>
      <c r="I327" s="304"/>
      <c r="J327" s="304"/>
      <c r="K327" s="304"/>
    </row>
    <row r="328" spans="1:11" x14ac:dyDescent="0.25">
      <c r="A328" s="309"/>
      <c r="B328" s="282"/>
      <c r="C328" s="274"/>
      <c r="D328" s="310"/>
      <c r="E328" s="310"/>
      <c r="F328" s="310"/>
      <c r="G328" s="310"/>
      <c r="H328" s="269"/>
      <c r="I328" s="304"/>
      <c r="J328" s="304"/>
      <c r="K328" s="304"/>
    </row>
    <row r="329" spans="1:11" x14ac:dyDescent="0.25">
      <c r="A329" s="309"/>
      <c r="B329" s="282"/>
      <c r="C329" s="274"/>
      <c r="D329" s="310"/>
      <c r="E329" s="310"/>
      <c r="F329" s="310"/>
      <c r="G329" s="310"/>
      <c r="H329" s="269"/>
      <c r="I329" s="304"/>
      <c r="J329" s="304"/>
      <c r="K329" s="304"/>
    </row>
    <row r="330" spans="1:11" x14ac:dyDescent="0.25">
      <c r="A330" s="309"/>
      <c r="B330" s="282"/>
      <c r="C330" s="274"/>
      <c r="D330" s="310"/>
      <c r="E330" s="310"/>
      <c r="F330" s="310"/>
      <c r="G330" s="310"/>
      <c r="H330" s="269"/>
      <c r="I330" s="304"/>
      <c r="J330" s="304"/>
      <c r="K330" s="304"/>
    </row>
    <row r="331" spans="1:11" x14ac:dyDescent="0.25">
      <c r="A331" s="309"/>
      <c r="B331" s="282"/>
      <c r="C331" s="274"/>
      <c r="D331" s="310"/>
      <c r="E331" s="310"/>
      <c r="F331" s="310"/>
      <c r="G331" s="310"/>
      <c r="H331" s="269"/>
      <c r="I331" s="304"/>
      <c r="J331" s="304"/>
      <c r="K331" s="304"/>
    </row>
    <row r="332" spans="1:11" x14ac:dyDescent="0.25">
      <c r="A332" s="309"/>
      <c r="B332" s="282"/>
      <c r="C332" s="274"/>
      <c r="D332" s="310"/>
      <c r="E332" s="310"/>
      <c r="F332" s="310"/>
      <c r="G332" s="310"/>
      <c r="H332" s="269"/>
      <c r="I332" s="304"/>
      <c r="J332" s="304"/>
      <c r="K332" s="304"/>
    </row>
    <row r="333" spans="1:11" x14ac:dyDescent="0.25">
      <c r="A333" s="309"/>
      <c r="B333" s="282"/>
      <c r="C333" s="274"/>
      <c r="D333" s="310"/>
      <c r="E333" s="310"/>
      <c r="F333" s="310"/>
      <c r="G333" s="310"/>
      <c r="H333" s="269"/>
      <c r="I333" s="304"/>
      <c r="J333" s="304"/>
      <c r="K333" s="304"/>
    </row>
    <row r="334" spans="1:11" x14ac:dyDescent="0.25">
      <c r="A334" s="309"/>
      <c r="B334" s="282"/>
      <c r="C334" s="274"/>
      <c r="D334" s="310"/>
      <c r="E334" s="310"/>
      <c r="F334" s="310"/>
      <c r="G334" s="310"/>
      <c r="H334" s="269"/>
      <c r="I334" s="304"/>
      <c r="J334" s="304"/>
      <c r="K334" s="304"/>
    </row>
    <row r="335" spans="1:11" x14ac:dyDescent="0.25">
      <c r="A335" s="309"/>
      <c r="B335" s="282"/>
      <c r="C335" s="274"/>
      <c r="D335" s="310"/>
      <c r="E335" s="310"/>
      <c r="F335" s="310"/>
      <c r="G335" s="310"/>
      <c r="H335" s="269"/>
      <c r="I335" s="304"/>
      <c r="J335" s="304"/>
      <c r="K335" s="304"/>
    </row>
    <row r="336" spans="1:11" x14ac:dyDescent="0.25">
      <c r="A336" s="309"/>
      <c r="B336" s="282"/>
      <c r="C336" s="274"/>
      <c r="D336" s="310"/>
      <c r="E336" s="310"/>
      <c r="F336" s="310"/>
      <c r="G336" s="310"/>
      <c r="H336" s="269"/>
      <c r="I336" s="304"/>
      <c r="J336" s="304"/>
      <c r="K336" s="304"/>
    </row>
    <row r="337" spans="1:11" x14ac:dyDescent="0.25">
      <c r="A337" s="309"/>
      <c r="B337" s="282"/>
      <c r="C337" s="274"/>
      <c r="D337" s="310"/>
      <c r="E337" s="310"/>
      <c r="F337" s="310"/>
      <c r="G337" s="310"/>
      <c r="H337" s="269"/>
      <c r="I337" s="304"/>
      <c r="J337" s="304"/>
      <c r="K337" s="304"/>
    </row>
    <row r="338" spans="1:11" x14ac:dyDescent="0.25">
      <c r="A338" s="309"/>
      <c r="B338" s="282"/>
      <c r="C338" s="274"/>
      <c r="D338" s="310"/>
      <c r="E338" s="310"/>
      <c r="F338" s="310"/>
      <c r="G338" s="310"/>
      <c r="H338" s="269"/>
      <c r="I338" s="304"/>
      <c r="J338" s="304"/>
      <c r="K338" s="304"/>
    </row>
    <row r="339" spans="1:11" x14ac:dyDescent="0.25">
      <c r="A339" s="309"/>
      <c r="B339" s="282"/>
      <c r="C339" s="274"/>
      <c r="D339" s="310"/>
      <c r="E339" s="310"/>
      <c r="F339" s="310"/>
      <c r="G339" s="310"/>
      <c r="H339" s="269"/>
      <c r="I339" s="304"/>
      <c r="J339" s="304"/>
      <c r="K339" s="304"/>
    </row>
    <row r="340" spans="1:11" x14ac:dyDescent="0.25">
      <c r="A340" s="309"/>
      <c r="B340" s="282"/>
      <c r="C340" s="274"/>
      <c r="D340" s="310"/>
      <c r="E340" s="310"/>
      <c r="F340" s="310"/>
      <c r="G340" s="310"/>
      <c r="H340" s="269"/>
      <c r="I340" s="304"/>
      <c r="J340" s="304"/>
      <c r="K340" s="304"/>
    </row>
    <row r="341" spans="1:11" x14ac:dyDescent="0.25">
      <c r="A341" s="309"/>
      <c r="B341" s="282"/>
      <c r="C341" s="274"/>
      <c r="D341" s="310"/>
      <c r="E341" s="310"/>
      <c r="F341" s="310"/>
      <c r="G341" s="310"/>
      <c r="H341" s="269"/>
      <c r="I341" s="304"/>
      <c r="J341" s="304"/>
      <c r="K341" s="304"/>
    </row>
    <row r="342" spans="1:11" x14ac:dyDescent="0.25">
      <c r="A342" s="309"/>
      <c r="B342" s="282"/>
      <c r="C342" s="274"/>
      <c r="D342" s="310"/>
      <c r="E342" s="310"/>
      <c r="F342" s="310"/>
      <c r="G342" s="310"/>
      <c r="H342" s="269"/>
      <c r="I342" s="304"/>
      <c r="J342" s="304"/>
      <c r="K342" s="304"/>
    </row>
    <row r="343" spans="1:11" x14ac:dyDescent="0.25">
      <c r="A343" s="309"/>
      <c r="B343" s="282"/>
      <c r="C343" s="274"/>
      <c r="D343" s="310"/>
      <c r="E343" s="310"/>
      <c r="F343" s="310"/>
      <c r="G343" s="310"/>
      <c r="H343" s="269"/>
      <c r="I343" s="304"/>
      <c r="J343" s="304"/>
      <c r="K343" s="304"/>
    </row>
    <row r="344" spans="1:11" x14ac:dyDescent="0.25">
      <c r="A344" s="309"/>
      <c r="B344" s="282"/>
      <c r="C344" s="274"/>
      <c r="D344" s="310"/>
      <c r="E344" s="310"/>
      <c r="F344" s="310"/>
      <c r="G344" s="310"/>
      <c r="H344" s="269"/>
      <c r="I344" s="304"/>
      <c r="J344" s="304"/>
      <c r="K344" s="304"/>
    </row>
    <row r="345" spans="1:11" x14ac:dyDescent="0.25">
      <c r="A345" s="309"/>
      <c r="B345" s="282"/>
      <c r="C345" s="274"/>
      <c r="D345" s="310"/>
      <c r="E345" s="310"/>
      <c r="F345" s="310"/>
      <c r="G345" s="310"/>
      <c r="H345" s="269"/>
      <c r="I345" s="304"/>
      <c r="J345" s="304"/>
      <c r="K345" s="304"/>
    </row>
    <row r="346" spans="1:11" x14ac:dyDescent="0.25">
      <c r="A346" s="309"/>
      <c r="B346" s="282"/>
      <c r="C346" s="274"/>
      <c r="D346" s="310"/>
      <c r="E346" s="310"/>
      <c r="F346" s="310"/>
      <c r="G346" s="310"/>
      <c r="H346" s="269"/>
      <c r="I346" s="304"/>
      <c r="J346" s="304"/>
      <c r="K346" s="304"/>
    </row>
    <row r="347" spans="1:11" x14ac:dyDescent="0.25">
      <c r="A347" s="309"/>
      <c r="B347" s="282"/>
      <c r="C347" s="274"/>
      <c r="D347" s="310"/>
      <c r="E347" s="310"/>
      <c r="F347" s="310"/>
      <c r="G347" s="310"/>
      <c r="H347" s="269"/>
      <c r="I347" s="304"/>
      <c r="J347" s="304"/>
      <c r="K347" s="304"/>
    </row>
    <row r="348" spans="1:11" x14ac:dyDescent="0.25">
      <c r="A348" s="309"/>
      <c r="B348" s="282"/>
      <c r="C348" s="274"/>
      <c r="D348" s="310"/>
      <c r="E348" s="310"/>
      <c r="F348" s="310"/>
      <c r="G348" s="310"/>
      <c r="H348" s="269"/>
      <c r="I348" s="304"/>
      <c r="J348" s="304"/>
      <c r="K348" s="304"/>
    </row>
    <row r="349" spans="1:11" x14ac:dyDescent="0.25">
      <c r="A349" s="309"/>
      <c r="B349" s="282"/>
      <c r="C349" s="274"/>
      <c r="D349" s="310"/>
      <c r="E349" s="310"/>
      <c r="F349" s="310"/>
      <c r="G349" s="310"/>
      <c r="H349" s="269"/>
      <c r="I349" s="304"/>
      <c r="J349" s="304"/>
      <c r="K349" s="304"/>
    </row>
    <row r="350" spans="1:11" x14ac:dyDescent="0.25">
      <c r="A350" s="309"/>
      <c r="B350" s="282"/>
      <c r="C350" s="274"/>
      <c r="D350" s="310"/>
      <c r="E350" s="310"/>
      <c r="F350" s="310"/>
      <c r="G350" s="310"/>
      <c r="H350" s="269"/>
      <c r="I350" s="304"/>
      <c r="J350" s="304"/>
      <c r="K350" s="304"/>
    </row>
    <row r="351" spans="1:11" x14ac:dyDescent="0.25">
      <c r="A351" s="309"/>
      <c r="B351" s="282"/>
      <c r="C351" s="274"/>
      <c r="D351" s="310"/>
      <c r="E351" s="310"/>
      <c r="F351" s="310"/>
      <c r="G351" s="310"/>
      <c r="H351" s="269"/>
      <c r="I351" s="304"/>
      <c r="J351" s="304"/>
      <c r="K351" s="304"/>
    </row>
    <row r="352" spans="1:11" x14ac:dyDescent="0.25">
      <c r="A352" s="309"/>
      <c r="B352" s="282"/>
      <c r="C352" s="274"/>
      <c r="D352" s="310"/>
      <c r="E352" s="310"/>
      <c r="F352" s="310"/>
      <c r="G352" s="310"/>
      <c r="H352" s="269"/>
      <c r="I352" s="304"/>
      <c r="J352" s="304"/>
      <c r="K352" s="304"/>
    </row>
    <row r="353" spans="1:11" x14ac:dyDescent="0.25">
      <c r="A353" s="309"/>
      <c r="B353" s="282"/>
      <c r="C353" s="274"/>
      <c r="D353" s="310"/>
      <c r="E353" s="310"/>
      <c r="F353" s="310"/>
      <c r="G353" s="310"/>
      <c r="H353" s="269"/>
      <c r="I353" s="304"/>
      <c r="J353" s="304"/>
      <c r="K353" s="304"/>
    </row>
    <row r="354" spans="1:11" x14ac:dyDescent="0.25">
      <c r="A354" s="309"/>
      <c r="B354" s="282"/>
      <c r="C354" s="274"/>
      <c r="D354" s="310"/>
      <c r="E354" s="310"/>
      <c r="F354" s="310"/>
      <c r="G354" s="310"/>
      <c r="H354" s="269"/>
      <c r="I354" s="304"/>
      <c r="J354" s="304"/>
      <c r="K354" s="304"/>
    </row>
    <row r="355" spans="1:11" x14ac:dyDescent="0.25">
      <c r="A355" s="309"/>
      <c r="B355" s="282"/>
      <c r="C355" s="274"/>
      <c r="D355" s="310"/>
      <c r="E355" s="310"/>
      <c r="F355" s="310"/>
      <c r="G355" s="310"/>
      <c r="H355" s="269"/>
      <c r="I355" s="304"/>
      <c r="J355" s="304"/>
      <c r="K355" s="304"/>
    </row>
    <row r="356" spans="1:11" x14ac:dyDescent="0.25">
      <c r="A356" s="309"/>
      <c r="B356" s="282"/>
      <c r="C356" s="274"/>
      <c r="D356" s="310"/>
      <c r="E356" s="310"/>
      <c r="F356" s="310"/>
      <c r="G356" s="310"/>
      <c r="H356" s="269"/>
      <c r="I356" s="304"/>
      <c r="J356" s="304"/>
      <c r="K356" s="304"/>
    </row>
    <row r="357" spans="1:11" x14ac:dyDescent="0.25">
      <c r="A357" s="309"/>
      <c r="B357" s="282"/>
      <c r="C357" s="274"/>
      <c r="D357" s="310"/>
      <c r="E357" s="310"/>
      <c r="F357" s="310"/>
      <c r="G357" s="310"/>
      <c r="H357" s="269"/>
      <c r="I357" s="304"/>
      <c r="J357" s="304"/>
      <c r="K357" s="304"/>
    </row>
    <row r="358" spans="1:11" x14ac:dyDescent="0.25">
      <c r="A358" s="309"/>
      <c r="B358" s="282"/>
      <c r="C358" s="274"/>
      <c r="D358" s="310"/>
      <c r="E358" s="310"/>
      <c r="F358" s="310"/>
      <c r="G358" s="310"/>
      <c r="H358" s="269"/>
      <c r="I358" s="304"/>
      <c r="J358" s="304"/>
      <c r="K358" s="304"/>
    </row>
    <row r="359" spans="1:11" x14ac:dyDescent="0.25">
      <c r="A359" s="309"/>
      <c r="B359" s="282"/>
      <c r="C359" s="274"/>
      <c r="D359" s="310"/>
      <c r="E359" s="310"/>
      <c r="F359" s="310"/>
      <c r="G359" s="310"/>
      <c r="H359" s="269"/>
      <c r="I359" s="304"/>
      <c r="J359" s="304"/>
      <c r="K359" s="304"/>
    </row>
    <row r="360" spans="1:11" x14ac:dyDescent="0.25">
      <c r="A360" s="309"/>
      <c r="B360" s="282"/>
      <c r="C360" s="274"/>
      <c r="D360" s="310"/>
      <c r="E360" s="310"/>
      <c r="F360" s="310"/>
      <c r="G360" s="310"/>
      <c r="H360" s="269"/>
      <c r="I360" s="304"/>
      <c r="J360" s="304"/>
      <c r="K360" s="304"/>
    </row>
    <row r="361" spans="1:11" x14ac:dyDescent="0.25">
      <c r="A361" s="309"/>
      <c r="B361" s="282"/>
      <c r="C361" s="274"/>
      <c r="D361" s="310"/>
      <c r="E361" s="310"/>
      <c r="F361" s="310"/>
      <c r="G361" s="310"/>
      <c r="H361" s="269"/>
      <c r="I361" s="304"/>
      <c r="J361" s="304"/>
      <c r="K361" s="304"/>
    </row>
    <row r="362" spans="1:11" x14ac:dyDescent="0.25">
      <c r="A362" s="309"/>
      <c r="B362" s="282"/>
      <c r="C362" s="274"/>
      <c r="D362" s="310"/>
      <c r="E362" s="310"/>
      <c r="F362" s="310"/>
      <c r="G362" s="310"/>
      <c r="H362" s="269"/>
      <c r="I362" s="304"/>
      <c r="J362" s="304"/>
      <c r="K362" s="304"/>
    </row>
    <row r="363" spans="1:11" x14ac:dyDescent="0.25">
      <c r="A363" s="309"/>
      <c r="B363" s="282"/>
      <c r="C363" s="274"/>
      <c r="D363" s="310"/>
      <c r="E363" s="310"/>
      <c r="F363" s="310"/>
      <c r="G363" s="310"/>
      <c r="H363" s="269"/>
      <c r="I363" s="304"/>
      <c r="J363" s="304"/>
      <c r="K363" s="304"/>
    </row>
    <row r="364" spans="1:11" x14ac:dyDescent="0.25">
      <c r="A364" s="309"/>
      <c r="B364" s="282"/>
      <c r="C364" s="274"/>
      <c r="D364" s="310"/>
      <c r="E364" s="310"/>
      <c r="F364" s="310"/>
      <c r="G364" s="310"/>
      <c r="H364" s="269"/>
      <c r="I364" s="304"/>
      <c r="J364" s="304"/>
      <c r="K364" s="304"/>
    </row>
    <row r="365" spans="1:11" x14ac:dyDescent="0.25">
      <c r="A365" s="309"/>
      <c r="B365" s="282"/>
      <c r="C365" s="274"/>
      <c r="D365" s="310"/>
      <c r="E365" s="310"/>
      <c r="F365" s="310"/>
      <c r="G365" s="310"/>
      <c r="H365" s="269"/>
      <c r="I365" s="304"/>
      <c r="J365" s="304"/>
      <c r="K365" s="304"/>
    </row>
    <row r="366" spans="1:11" x14ac:dyDescent="0.25">
      <c r="A366" s="309"/>
      <c r="B366" s="282"/>
      <c r="C366" s="274"/>
      <c r="D366" s="310"/>
      <c r="E366" s="310"/>
      <c r="F366" s="310"/>
      <c r="G366" s="310"/>
      <c r="H366" s="269"/>
      <c r="I366" s="304"/>
      <c r="J366" s="304"/>
      <c r="K366" s="304"/>
    </row>
    <row r="367" spans="1:11" x14ac:dyDescent="0.25">
      <c r="A367" s="309"/>
      <c r="B367" s="282"/>
      <c r="C367" s="274"/>
      <c r="D367" s="310"/>
      <c r="E367" s="310"/>
      <c r="F367" s="310"/>
      <c r="G367" s="310"/>
      <c r="H367" s="269"/>
      <c r="I367" s="304"/>
      <c r="J367" s="304"/>
      <c r="K367" s="304"/>
    </row>
    <row r="368" spans="1:11" x14ac:dyDescent="0.25">
      <c r="A368" s="309"/>
      <c r="B368" s="282"/>
      <c r="C368" s="274"/>
      <c r="D368" s="310"/>
      <c r="E368" s="310"/>
      <c r="F368" s="310"/>
      <c r="G368" s="310"/>
      <c r="H368" s="269"/>
      <c r="I368" s="304"/>
      <c r="J368" s="304"/>
      <c r="K368" s="304"/>
    </row>
    <row r="369" spans="1:11" x14ac:dyDescent="0.25">
      <c r="A369" s="309"/>
      <c r="B369" s="282"/>
      <c r="C369" s="274"/>
      <c r="D369" s="310"/>
      <c r="E369" s="310"/>
      <c r="F369" s="310"/>
      <c r="G369" s="310"/>
      <c r="H369" s="269"/>
      <c r="I369" s="304"/>
      <c r="J369" s="304"/>
      <c r="K369" s="304"/>
    </row>
    <row r="370" spans="1:11" x14ac:dyDescent="0.25">
      <c r="A370" s="309"/>
      <c r="B370" s="282"/>
      <c r="C370" s="274"/>
      <c r="D370" s="310"/>
      <c r="E370" s="310"/>
      <c r="F370" s="310"/>
      <c r="G370" s="310"/>
      <c r="H370" s="269"/>
      <c r="I370" s="304"/>
      <c r="J370" s="304"/>
      <c r="K370" s="304"/>
    </row>
    <row r="371" spans="1:11" x14ac:dyDescent="0.25">
      <c r="A371" s="309"/>
      <c r="B371" s="282"/>
      <c r="C371" s="274"/>
      <c r="D371" s="310"/>
      <c r="E371" s="310"/>
      <c r="F371" s="310"/>
      <c r="G371" s="310"/>
      <c r="H371" s="269"/>
      <c r="I371" s="304"/>
      <c r="J371" s="304"/>
      <c r="K371" s="304"/>
    </row>
    <row r="372" spans="1:11" x14ac:dyDescent="0.25">
      <c r="A372" s="309"/>
      <c r="B372" s="282"/>
      <c r="C372" s="274"/>
      <c r="D372" s="310"/>
      <c r="E372" s="310"/>
      <c r="F372" s="310"/>
      <c r="G372" s="310"/>
      <c r="H372" s="269"/>
      <c r="I372" s="304"/>
      <c r="J372" s="304"/>
      <c r="K372" s="304"/>
    </row>
    <row r="373" spans="1:11" x14ac:dyDescent="0.25">
      <c r="A373" s="309"/>
      <c r="B373" s="282"/>
      <c r="C373" s="274"/>
      <c r="D373" s="310"/>
      <c r="E373" s="310"/>
      <c r="F373" s="310"/>
      <c r="G373" s="310"/>
      <c r="H373" s="269"/>
      <c r="I373" s="304"/>
      <c r="J373" s="304"/>
      <c r="K373" s="304"/>
    </row>
    <row r="374" spans="1:11" x14ac:dyDescent="0.25">
      <c r="A374" s="309"/>
      <c r="B374" s="282"/>
      <c r="C374" s="274"/>
      <c r="D374" s="310"/>
      <c r="E374" s="310"/>
      <c r="F374" s="310"/>
      <c r="G374" s="310"/>
      <c r="H374" s="269"/>
      <c r="I374" s="304"/>
      <c r="J374" s="304"/>
      <c r="K374" s="304"/>
    </row>
    <row r="375" spans="1:11" x14ac:dyDescent="0.25">
      <c r="A375" s="309"/>
      <c r="B375" s="282"/>
      <c r="C375" s="274"/>
      <c r="D375" s="310"/>
      <c r="E375" s="310"/>
      <c r="F375" s="310"/>
      <c r="G375" s="310"/>
      <c r="H375" s="269"/>
      <c r="I375" s="304"/>
      <c r="J375" s="304"/>
      <c r="K375" s="304"/>
    </row>
    <row r="376" spans="1:11" x14ac:dyDescent="0.25">
      <c r="A376" s="309"/>
      <c r="B376" s="282"/>
      <c r="C376" s="274"/>
      <c r="D376" s="310"/>
      <c r="E376" s="310"/>
      <c r="F376" s="310"/>
      <c r="G376" s="310"/>
      <c r="H376" s="269"/>
      <c r="I376" s="304"/>
      <c r="J376" s="304"/>
      <c r="K376" s="304"/>
    </row>
    <row r="377" spans="1:11" x14ac:dyDescent="0.25">
      <c r="A377" s="309"/>
      <c r="B377" s="282"/>
      <c r="C377" s="274"/>
      <c r="D377" s="310"/>
      <c r="E377" s="310"/>
      <c r="F377" s="310"/>
      <c r="G377" s="310"/>
      <c r="H377" s="269"/>
      <c r="I377" s="304"/>
      <c r="J377" s="304"/>
      <c r="K377" s="304"/>
    </row>
    <row r="378" spans="1:11" x14ac:dyDescent="0.25">
      <c r="A378" s="309"/>
      <c r="B378" s="282"/>
      <c r="C378" s="274"/>
      <c r="D378" s="310"/>
      <c r="E378" s="310"/>
      <c r="F378" s="310"/>
      <c r="G378" s="310"/>
      <c r="H378" s="269"/>
      <c r="I378" s="304"/>
      <c r="J378" s="304"/>
      <c r="K378" s="304"/>
    </row>
    <row r="379" spans="1:11" x14ac:dyDescent="0.25">
      <c r="A379" s="309"/>
      <c r="B379" s="282"/>
      <c r="C379" s="274"/>
      <c r="D379" s="310"/>
      <c r="E379" s="310"/>
      <c r="F379" s="310"/>
      <c r="G379" s="310"/>
      <c r="H379" s="269"/>
      <c r="I379" s="304"/>
      <c r="J379" s="304"/>
      <c r="K379" s="304"/>
    </row>
    <row r="380" spans="1:11" x14ac:dyDescent="0.25">
      <c r="A380" s="309"/>
      <c r="B380" s="282"/>
      <c r="C380" s="274"/>
      <c r="D380" s="310"/>
      <c r="E380" s="310"/>
      <c r="F380" s="310"/>
      <c r="G380" s="310"/>
      <c r="H380" s="269"/>
      <c r="I380" s="304"/>
      <c r="J380" s="304"/>
      <c r="K380" s="304"/>
    </row>
    <row r="381" spans="1:11" x14ac:dyDescent="0.25">
      <c r="A381" s="309"/>
      <c r="B381" s="282"/>
      <c r="C381" s="274"/>
      <c r="D381" s="310"/>
      <c r="E381" s="310"/>
      <c r="F381" s="310"/>
      <c r="G381" s="310"/>
      <c r="H381" s="269"/>
      <c r="I381" s="304"/>
      <c r="J381" s="304"/>
      <c r="K381" s="304"/>
    </row>
    <row r="382" spans="1:11" x14ac:dyDescent="0.25">
      <c r="A382" s="309"/>
      <c r="B382" s="282"/>
      <c r="C382" s="274"/>
      <c r="D382" s="310"/>
      <c r="E382" s="310"/>
      <c r="F382" s="310"/>
      <c r="G382" s="310"/>
      <c r="H382" s="269"/>
      <c r="I382" s="304"/>
      <c r="J382" s="304"/>
      <c r="K382" s="304"/>
    </row>
    <row r="383" spans="1:11" x14ac:dyDescent="0.25">
      <c r="A383" s="309"/>
      <c r="B383" s="282"/>
      <c r="C383" s="274"/>
      <c r="D383" s="310"/>
      <c r="E383" s="310"/>
      <c r="F383" s="310"/>
      <c r="G383" s="310"/>
      <c r="H383" s="269"/>
      <c r="I383" s="304"/>
      <c r="J383" s="304"/>
      <c r="K383" s="304"/>
    </row>
    <row r="384" spans="1:11" x14ac:dyDescent="0.25">
      <c r="A384" s="309"/>
      <c r="B384" s="282"/>
      <c r="C384" s="274"/>
      <c r="D384" s="310"/>
      <c r="E384" s="310"/>
      <c r="F384" s="310"/>
      <c r="G384" s="310"/>
      <c r="H384" s="269"/>
      <c r="I384" s="304"/>
      <c r="J384" s="304"/>
      <c r="K384" s="304"/>
    </row>
    <row r="385" spans="1:11" x14ac:dyDescent="0.25">
      <c r="A385" s="309"/>
      <c r="B385" s="282"/>
      <c r="C385" s="274"/>
      <c r="D385" s="310"/>
      <c r="E385" s="310"/>
      <c r="F385" s="310"/>
      <c r="G385" s="310"/>
      <c r="H385" s="269"/>
      <c r="I385" s="304"/>
      <c r="J385" s="304"/>
      <c r="K385" s="304"/>
    </row>
    <row r="386" spans="1:11" x14ac:dyDescent="0.25">
      <c r="A386" s="309"/>
      <c r="B386" s="282"/>
      <c r="C386" s="274"/>
      <c r="D386" s="310"/>
      <c r="E386" s="310"/>
      <c r="F386" s="310"/>
      <c r="G386" s="310"/>
      <c r="H386" s="269"/>
      <c r="I386" s="304"/>
      <c r="J386" s="304"/>
      <c r="K386" s="304"/>
    </row>
    <row r="387" spans="1:11" x14ac:dyDescent="0.25">
      <c r="A387" s="309"/>
      <c r="B387" s="282"/>
      <c r="C387" s="274"/>
      <c r="D387" s="310"/>
      <c r="E387" s="310"/>
      <c r="F387" s="310"/>
      <c r="G387" s="310"/>
      <c r="H387" s="269"/>
      <c r="I387" s="304"/>
      <c r="J387" s="304"/>
      <c r="K387" s="304"/>
    </row>
    <row r="388" spans="1:11" x14ac:dyDescent="0.25">
      <c r="A388" s="309"/>
      <c r="B388" s="282"/>
      <c r="C388" s="274"/>
      <c r="D388" s="310"/>
      <c r="E388" s="310"/>
      <c r="F388" s="310"/>
      <c r="G388" s="310"/>
      <c r="H388" s="269"/>
      <c r="I388" s="304"/>
      <c r="J388" s="304"/>
      <c r="K388" s="304"/>
    </row>
    <row r="389" spans="1:11" x14ac:dyDescent="0.25">
      <c r="A389" s="309"/>
      <c r="B389" s="282"/>
      <c r="C389" s="274"/>
      <c r="D389" s="310"/>
      <c r="E389" s="310"/>
      <c r="F389" s="310"/>
      <c r="G389" s="310"/>
      <c r="H389" s="269"/>
      <c r="I389" s="304"/>
      <c r="J389" s="304"/>
      <c r="K389" s="304"/>
    </row>
    <row r="390" spans="1:11" x14ac:dyDescent="0.25">
      <c r="A390" s="309"/>
      <c r="B390" s="282"/>
      <c r="C390" s="274"/>
      <c r="D390" s="310"/>
      <c r="E390" s="310"/>
      <c r="F390" s="310"/>
      <c r="G390" s="310"/>
      <c r="H390" s="269"/>
      <c r="I390" s="304"/>
      <c r="J390" s="304"/>
      <c r="K390" s="304"/>
    </row>
    <row r="391" spans="1:11" x14ac:dyDescent="0.25">
      <c r="A391" s="309"/>
      <c r="B391" s="282"/>
      <c r="C391" s="274"/>
      <c r="D391" s="310"/>
      <c r="E391" s="310"/>
      <c r="F391" s="310"/>
      <c r="G391" s="310"/>
      <c r="H391" s="269"/>
      <c r="I391" s="304"/>
      <c r="J391" s="304"/>
      <c r="K391" s="304"/>
    </row>
    <row r="392" spans="1:11" x14ac:dyDescent="0.25">
      <c r="A392" s="309"/>
      <c r="B392" s="282"/>
      <c r="C392" s="274"/>
      <c r="D392" s="310"/>
      <c r="E392" s="310"/>
      <c r="F392" s="310"/>
      <c r="G392" s="310"/>
      <c r="H392" s="269"/>
      <c r="I392" s="304"/>
      <c r="J392" s="304"/>
      <c r="K392" s="304"/>
    </row>
    <row r="393" spans="1:11" x14ac:dyDescent="0.25">
      <c r="A393" s="309"/>
      <c r="B393" s="282"/>
      <c r="C393" s="274"/>
      <c r="D393" s="310"/>
      <c r="E393" s="310"/>
      <c r="F393" s="310"/>
      <c r="G393" s="310"/>
      <c r="H393" s="269"/>
      <c r="I393" s="304"/>
      <c r="J393" s="304"/>
      <c r="K393" s="304"/>
    </row>
    <row r="394" spans="1:11" x14ac:dyDescent="0.25">
      <c r="A394" s="309"/>
      <c r="B394" s="282"/>
      <c r="C394" s="274"/>
      <c r="D394" s="310"/>
      <c r="E394" s="310"/>
      <c r="F394" s="310"/>
      <c r="G394" s="310"/>
      <c r="H394" s="269"/>
      <c r="I394" s="304"/>
      <c r="J394" s="304"/>
      <c r="K394" s="304"/>
    </row>
    <row r="395" spans="1:11" x14ac:dyDescent="0.25">
      <c r="A395" s="309"/>
      <c r="B395" s="282"/>
      <c r="C395" s="274"/>
      <c r="D395" s="310"/>
      <c r="E395" s="310"/>
      <c r="F395" s="310"/>
      <c r="G395" s="310"/>
      <c r="H395" s="269"/>
      <c r="I395" s="304"/>
      <c r="J395" s="304"/>
      <c r="K395" s="304"/>
    </row>
    <row r="396" spans="1:11" x14ac:dyDescent="0.25">
      <c r="A396" s="309"/>
      <c r="B396" s="282"/>
      <c r="C396" s="274"/>
      <c r="D396" s="310"/>
      <c r="E396" s="310"/>
      <c r="F396" s="310"/>
      <c r="G396" s="310"/>
      <c r="H396" s="269"/>
      <c r="I396" s="304"/>
      <c r="J396" s="304"/>
      <c r="K396" s="304"/>
    </row>
    <row r="397" spans="1:11" x14ac:dyDescent="0.25">
      <c r="A397" s="309"/>
      <c r="B397" s="282"/>
      <c r="C397" s="274"/>
      <c r="D397" s="310"/>
      <c r="E397" s="310"/>
      <c r="F397" s="310"/>
      <c r="G397" s="310"/>
      <c r="H397" s="269"/>
      <c r="I397" s="304"/>
      <c r="J397" s="304"/>
      <c r="K397" s="304"/>
    </row>
    <row r="398" spans="1:11" x14ac:dyDescent="0.25">
      <c r="A398" s="309"/>
      <c r="B398" s="282"/>
      <c r="C398" s="274"/>
      <c r="D398" s="310"/>
      <c r="E398" s="310"/>
      <c r="F398" s="310"/>
      <c r="G398" s="310"/>
      <c r="H398" s="269"/>
      <c r="I398" s="304"/>
      <c r="J398" s="304"/>
      <c r="K398" s="304"/>
    </row>
    <row r="399" spans="1:11" x14ac:dyDescent="0.25">
      <c r="A399" s="309"/>
      <c r="B399" s="282"/>
      <c r="C399" s="274"/>
      <c r="D399" s="310"/>
      <c r="E399" s="310"/>
      <c r="F399" s="310"/>
      <c r="G399" s="310"/>
      <c r="H399" s="269"/>
      <c r="I399" s="304"/>
      <c r="J399" s="304"/>
      <c r="K399" s="304"/>
    </row>
    <row r="400" spans="1:11" x14ac:dyDescent="0.25">
      <c r="A400" s="309"/>
      <c r="B400" s="282"/>
      <c r="C400" s="274"/>
      <c r="D400" s="310"/>
      <c r="E400" s="310"/>
      <c r="F400" s="310"/>
      <c r="G400" s="310"/>
      <c r="H400" s="269"/>
      <c r="I400" s="304"/>
      <c r="J400" s="304"/>
      <c r="K400" s="304"/>
    </row>
    <row r="401" spans="1:11" x14ac:dyDescent="0.25">
      <c r="A401" s="309"/>
      <c r="B401" s="282"/>
      <c r="C401" s="274"/>
      <c r="D401" s="310"/>
      <c r="E401" s="310"/>
      <c r="F401" s="310"/>
      <c r="G401" s="310"/>
      <c r="H401" s="269"/>
      <c r="I401" s="304"/>
      <c r="J401" s="304"/>
      <c r="K401" s="304"/>
    </row>
    <row r="402" spans="1:11" x14ac:dyDescent="0.25">
      <c r="A402" s="309"/>
      <c r="B402" s="282"/>
      <c r="C402" s="274"/>
      <c r="D402" s="310"/>
      <c r="E402" s="310"/>
      <c r="F402" s="310"/>
      <c r="G402" s="310"/>
      <c r="H402" s="269"/>
      <c r="I402" s="304"/>
      <c r="J402" s="304"/>
      <c r="K402" s="304"/>
    </row>
    <row r="403" spans="1:11" x14ac:dyDescent="0.25">
      <c r="A403" s="309"/>
      <c r="B403" s="282"/>
      <c r="C403" s="274"/>
      <c r="D403" s="310"/>
      <c r="E403" s="310"/>
      <c r="F403" s="310"/>
      <c r="G403" s="310"/>
      <c r="H403" s="269"/>
      <c r="I403" s="304"/>
      <c r="J403" s="304"/>
      <c r="K403" s="304"/>
    </row>
    <row r="404" spans="1:11" x14ac:dyDescent="0.25">
      <c r="A404" s="309"/>
      <c r="B404" s="282"/>
      <c r="C404" s="274"/>
      <c r="D404" s="310"/>
      <c r="E404" s="310"/>
      <c r="F404" s="310"/>
      <c r="G404" s="310"/>
      <c r="H404" s="269"/>
      <c r="I404" s="304"/>
      <c r="J404" s="304"/>
      <c r="K404" s="304"/>
    </row>
    <row r="405" spans="1:11" x14ac:dyDescent="0.25">
      <c r="A405" s="309"/>
      <c r="B405" s="282"/>
      <c r="C405" s="274"/>
      <c r="D405" s="310"/>
      <c r="E405" s="310"/>
      <c r="F405" s="310"/>
      <c r="G405" s="310"/>
      <c r="H405" s="269"/>
      <c r="I405" s="304"/>
      <c r="J405" s="304"/>
      <c r="K405" s="304"/>
    </row>
    <row r="406" spans="1:11" x14ac:dyDescent="0.25">
      <c r="A406" s="309"/>
      <c r="B406" s="282"/>
      <c r="C406" s="274"/>
      <c r="D406" s="310"/>
      <c r="E406" s="310"/>
      <c r="F406" s="310"/>
      <c r="G406" s="310"/>
      <c r="H406" s="269"/>
      <c r="I406" s="304"/>
      <c r="J406" s="304"/>
      <c r="K406" s="304"/>
    </row>
    <row r="407" spans="1:11" x14ac:dyDescent="0.25">
      <c r="A407" s="309"/>
      <c r="B407" s="282"/>
      <c r="C407" s="274"/>
      <c r="D407" s="310"/>
      <c r="E407" s="310"/>
      <c r="F407" s="310"/>
      <c r="G407" s="310"/>
      <c r="H407" s="269"/>
      <c r="I407" s="304"/>
      <c r="J407" s="304"/>
      <c r="K407" s="304"/>
    </row>
    <row r="408" spans="1:11" x14ac:dyDescent="0.25">
      <c r="A408" s="309"/>
      <c r="B408" s="282"/>
      <c r="C408" s="274"/>
      <c r="D408" s="310"/>
      <c r="E408" s="310"/>
      <c r="F408" s="310"/>
      <c r="G408" s="310"/>
      <c r="H408" s="269"/>
      <c r="I408" s="304"/>
      <c r="J408" s="304"/>
      <c r="K408" s="304"/>
    </row>
    <row r="409" spans="1:11" x14ac:dyDescent="0.25">
      <c r="A409" s="309"/>
      <c r="B409" s="282"/>
      <c r="C409" s="274"/>
      <c r="D409" s="310"/>
      <c r="E409" s="310"/>
      <c r="F409" s="310"/>
      <c r="G409" s="310"/>
      <c r="H409" s="269"/>
      <c r="I409" s="304"/>
      <c r="J409" s="304"/>
      <c r="K409" s="304"/>
    </row>
    <row r="410" spans="1:11" x14ac:dyDescent="0.25">
      <c r="A410" s="309"/>
      <c r="B410" s="282"/>
      <c r="C410" s="274"/>
      <c r="D410" s="310"/>
      <c r="E410" s="310"/>
      <c r="F410" s="310"/>
      <c r="G410" s="310"/>
      <c r="H410" s="269"/>
      <c r="I410" s="304"/>
      <c r="J410" s="304"/>
      <c r="K410" s="304"/>
    </row>
    <row r="411" spans="1:11" x14ac:dyDescent="0.25">
      <c r="A411" s="309"/>
      <c r="B411" s="282"/>
      <c r="C411" s="274"/>
      <c r="D411" s="310"/>
      <c r="E411" s="310"/>
      <c r="F411" s="310"/>
      <c r="G411" s="310"/>
      <c r="H411" s="269"/>
      <c r="I411" s="304"/>
      <c r="J411" s="304"/>
      <c r="K411" s="304"/>
    </row>
    <row r="412" spans="1:11" x14ac:dyDescent="0.25">
      <c r="A412" s="309"/>
      <c r="B412" s="282"/>
      <c r="C412" s="274"/>
      <c r="D412" s="310"/>
      <c r="E412" s="310"/>
      <c r="F412" s="310"/>
      <c r="G412" s="310"/>
      <c r="H412" s="269"/>
      <c r="I412" s="304"/>
      <c r="J412" s="304"/>
      <c r="K412" s="304"/>
    </row>
    <row r="413" spans="1:11" x14ac:dyDescent="0.25">
      <c r="A413" s="309"/>
      <c r="B413" s="282"/>
      <c r="C413" s="274"/>
      <c r="D413" s="310"/>
      <c r="E413" s="310"/>
      <c r="F413" s="310"/>
      <c r="G413" s="310"/>
      <c r="H413" s="269"/>
      <c r="I413" s="304"/>
      <c r="J413" s="304"/>
      <c r="K413" s="304"/>
    </row>
    <row r="414" spans="1:11" x14ac:dyDescent="0.25">
      <c r="A414" s="309"/>
      <c r="B414" s="282"/>
      <c r="C414" s="274"/>
      <c r="D414" s="310"/>
      <c r="E414" s="310"/>
      <c r="F414" s="310"/>
      <c r="G414" s="310"/>
      <c r="H414" s="269"/>
      <c r="I414" s="304"/>
      <c r="J414" s="304"/>
      <c r="K414" s="304"/>
    </row>
    <row r="415" spans="1:11" x14ac:dyDescent="0.25">
      <c r="A415" s="309"/>
      <c r="B415" s="282"/>
      <c r="C415" s="274"/>
      <c r="D415" s="310"/>
      <c r="E415" s="310"/>
      <c r="F415" s="310"/>
      <c r="G415" s="310"/>
      <c r="H415" s="269"/>
      <c r="I415" s="304"/>
      <c r="J415" s="304"/>
      <c r="K415" s="304"/>
    </row>
    <row r="416" spans="1:11" x14ac:dyDescent="0.25">
      <c r="A416" s="309"/>
      <c r="B416" s="282"/>
      <c r="C416" s="274"/>
      <c r="D416" s="310"/>
      <c r="E416" s="310"/>
      <c r="F416" s="310"/>
      <c r="G416" s="310"/>
      <c r="H416" s="269"/>
      <c r="I416" s="304"/>
      <c r="J416" s="304"/>
      <c r="K416" s="304"/>
    </row>
    <row r="417" spans="1:11" x14ac:dyDescent="0.25">
      <c r="A417" s="309"/>
      <c r="B417" s="282"/>
      <c r="C417" s="274"/>
      <c r="D417" s="310"/>
      <c r="E417" s="310"/>
      <c r="F417" s="310"/>
      <c r="G417" s="310"/>
      <c r="H417" s="269"/>
      <c r="I417" s="304"/>
      <c r="J417" s="304"/>
      <c r="K417" s="304"/>
    </row>
    <row r="418" spans="1:11" x14ac:dyDescent="0.25">
      <c r="A418" s="309"/>
      <c r="B418" s="282"/>
      <c r="C418" s="274"/>
      <c r="D418" s="310"/>
      <c r="E418" s="310"/>
      <c r="F418" s="310"/>
      <c r="G418" s="310"/>
      <c r="H418" s="269"/>
      <c r="I418" s="304"/>
      <c r="J418" s="304"/>
      <c r="K418" s="304"/>
    </row>
    <row r="419" spans="1:11" x14ac:dyDescent="0.25">
      <c r="A419" s="309"/>
      <c r="B419" s="282"/>
      <c r="C419" s="274"/>
      <c r="D419" s="310"/>
      <c r="E419" s="310"/>
      <c r="F419" s="310"/>
      <c r="G419" s="310"/>
      <c r="H419" s="269"/>
      <c r="I419" s="304"/>
      <c r="J419" s="304"/>
      <c r="K419" s="304"/>
    </row>
    <row r="420" spans="1:11" x14ac:dyDescent="0.25">
      <c r="A420" s="309"/>
      <c r="B420" s="282"/>
      <c r="C420" s="274"/>
      <c r="D420" s="310"/>
      <c r="E420" s="310"/>
      <c r="F420" s="310"/>
      <c r="G420" s="310"/>
      <c r="H420" s="269"/>
      <c r="I420" s="304"/>
      <c r="J420" s="304"/>
      <c r="K420" s="304"/>
    </row>
    <row r="421" spans="1:11" x14ac:dyDescent="0.25">
      <c r="A421" s="309"/>
      <c r="B421" s="282"/>
      <c r="C421" s="274"/>
      <c r="D421" s="310"/>
      <c r="E421" s="310"/>
      <c r="F421" s="310"/>
      <c r="G421" s="310"/>
      <c r="H421" s="269"/>
      <c r="I421" s="304"/>
      <c r="J421" s="304"/>
      <c r="K421" s="304"/>
    </row>
    <row r="422" spans="1:11" x14ac:dyDescent="0.25">
      <c r="A422" s="309"/>
      <c r="B422" s="282"/>
      <c r="C422" s="274"/>
      <c r="D422" s="310"/>
      <c r="E422" s="310"/>
      <c r="F422" s="310"/>
      <c r="G422" s="310"/>
      <c r="H422" s="269"/>
      <c r="I422" s="304"/>
      <c r="J422" s="304"/>
      <c r="K422" s="304"/>
    </row>
    <row r="423" spans="1:11" x14ac:dyDescent="0.25">
      <c r="A423" s="309"/>
      <c r="B423" s="282"/>
      <c r="C423" s="274"/>
      <c r="D423" s="310"/>
      <c r="E423" s="310"/>
      <c r="F423" s="310"/>
      <c r="G423" s="310"/>
      <c r="H423" s="269"/>
      <c r="I423" s="304"/>
      <c r="J423" s="304"/>
      <c r="K423" s="304"/>
    </row>
    <row r="424" spans="1:11" x14ac:dyDescent="0.25">
      <c r="A424" s="309"/>
      <c r="B424" s="282"/>
      <c r="C424" s="274"/>
      <c r="D424" s="310"/>
      <c r="E424" s="310"/>
      <c r="F424" s="310"/>
      <c r="G424" s="310"/>
      <c r="H424" s="269"/>
      <c r="I424" s="304"/>
      <c r="J424" s="304"/>
      <c r="K424" s="304"/>
    </row>
    <row r="425" spans="1:11" x14ac:dyDescent="0.25">
      <c r="A425" s="309"/>
      <c r="B425" s="282"/>
      <c r="C425" s="274"/>
      <c r="D425" s="310"/>
      <c r="E425" s="310"/>
      <c r="F425" s="310"/>
      <c r="G425" s="310"/>
      <c r="H425" s="269"/>
      <c r="I425" s="304"/>
      <c r="J425" s="304"/>
      <c r="K425" s="304"/>
    </row>
    <row r="426" spans="1:11" x14ac:dyDescent="0.25">
      <c r="A426" s="309"/>
      <c r="B426" s="282"/>
      <c r="C426" s="274"/>
      <c r="D426" s="310"/>
      <c r="E426" s="310"/>
      <c r="F426" s="310"/>
      <c r="G426" s="310"/>
      <c r="H426" s="269"/>
      <c r="I426" s="304"/>
      <c r="J426" s="304"/>
      <c r="K426" s="304"/>
    </row>
    <row r="427" spans="1:11" x14ac:dyDescent="0.25">
      <c r="A427" s="309"/>
      <c r="B427" s="282"/>
      <c r="C427" s="274"/>
      <c r="D427" s="310"/>
      <c r="E427" s="310"/>
      <c r="F427" s="310"/>
      <c r="G427" s="310"/>
      <c r="H427" s="269"/>
      <c r="I427" s="304"/>
      <c r="J427" s="304"/>
      <c r="K427" s="304"/>
    </row>
    <row r="428" spans="1:11" x14ac:dyDescent="0.25">
      <c r="A428" s="309"/>
      <c r="B428" s="282"/>
      <c r="C428" s="274"/>
      <c r="D428" s="310"/>
      <c r="E428" s="310"/>
      <c r="F428" s="310"/>
      <c r="G428" s="310"/>
      <c r="H428" s="269"/>
      <c r="I428" s="304"/>
      <c r="J428" s="304"/>
      <c r="K428" s="304"/>
    </row>
    <row r="429" spans="1:11" x14ac:dyDescent="0.25">
      <c r="A429" s="309"/>
      <c r="B429" s="282"/>
      <c r="C429" s="274"/>
      <c r="D429" s="310"/>
      <c r="E429" s="310"/>
      <c r="F429" s="310"/>
      <c r="G429" s="310"/>
      <c r="H429" s="269"/>
      <c r="I429" s="304"/>
      <c r="J429" s="304"/>
      <c r="K429" s="304"/>
    </row>
    <row r="430" spans="1:11" x14ac:dyDescent="0.25">
      <c r="A430" s="309"/>
      <c r="B430" s="282"/>
      <c r="C430" s="274"/>
      <c r="D430" s="310"/>
      <c r="E430" s="310"/>
      <c r="F430" s="310"/>
      <c r="G430" s="310"/>
      <c r="H430" s="269"/>
      <c r="I430" s="304"/>
      <c r="J430" s="304"/>
      <c r="K430" s="304"/>
    </row>
    <row r="431" spans="1:11" x14ac:dyDescent="0.25">
      <c r="A431" s="309"/>
      <c r="B431" s="282"/>
      <c r="C431" s="274"/>
      <c r="D431" s="310"/>
      <c r="E431" s="310"/>
      <c r="F431" s="310"/>
      <c r="G431" s="310"/>
      <c r="H431" s="269"/>
      <c r="I431" s="304"/>
      <c r="J431" s="304"/>
      <c r="K431" s="304"/>
    </row>
    <row r="432" spans="1:11" x14ac:dyDescent="0.25">
      <c r="A432" s="309"/>
      <c r="B432" s="282"/>
      <c r="C432" s="274"/>
      <c r="D432" s="310"/>
      <c r="E432" s="310"/>
      <c r="F432" s="310"/>
      <c r="G432" s="310"/>
      <c r="H432" s="269"/>
      <c r="I432" s="304"/>
      <c r="J432" s="304"/>
      <c r="K432" s="304"/>
    </row>
    <row r="433" spans="1:11" x14ac:dyDescent="0.25">
      <c r="A433" s="309"/>
      <c r="B433" s="282"/>
      <c r="C433" s="274"/>
      <c r="D433" s="310"/>
      <c r="E433" s="310"/>
      <c r="F433" s="310"/>
      <c r="G433" s="310"/>
      <c r="H433" s="269"/>
      <c r="I433" s="304"/>
      <c r="J433" s="304"/>
      <c r="K433" s="304"/>
    </row>
    <row r="434" spans="1:11" x14ac:dyDescent="0.25">
      <c r="A434" s="309"/>
      <c r="B434" s="282"/>
      <c r="C434" s="274"/>
      <c r="D434" s="310"/>
      <c r="E434" s="310"/>
      <c r="F434" s="310"/>
      <c r="G434" s="310"/>
      <c r="H434" s="269"/>
      <c r="I434" s="304"/>
      <c r="J434" s="304"/>
      <c r="K434" s="304"/>
    </row>
    <row r="435" spans="1:11" x14ac:dyDescent="0.25">
      <c r="A435" s="309"/>
      <c r="B435" s="282"/>
      <c r="C435" s="274"/>
      <c r="D435" s="310"/>
      <c r="E435" s="310"/>
      <c r="F435" s="310"/>
      <c r="G435" s="310"/>
      <c r="H435" s="269"/>
      <c r="I435" s="304"/>
      <c r="J435" s="304"/>
      <c r="K435" s="304"/>
    </row>
    <row r="436" spans="1:11" x14ac:dyDescent="0.25">
      <c r="A436" s="309"/>
      <c r="B436" s="282"/>
      <c r="C436" s="274"/>
      <c r="D436" s="310"/>
      <c r="E436" s="310"/>
      <c r="F436" s="310"/>
      <c r="G436" s="310"/>
      <c r="H436" s="269"/>
      <c r="I436" s="304"/>
      <c r="J436" s="304"/>
      <c r="K436" s="304"/>
    </row>
    <row r="437" spans="1:11" x14ac:dyDescent="0.25">
      <c r="A437" s="309"/>
      <c r="B437" s="282"/>
      <c r="C437" s="274"/>
      <c r="D437" s="310"/>
      <c r="E437" s="310"/>
      <c r="F437" s="310"/>
      <c r="G437" s="310"/>
      <c r="H437" s="269"/>
      <c r="I437" s="304"/>
      <c r="J437" s="304"/>
      <c r="K437" s="304"/>
    </row>
    <row r="438" spans="1:11" x14ac:dyDescent="0.25">
      <c r="A438" s="309"/>
      <c r="B438" s="282"/>
      <c r="C438" s="274"/>
      <c r="D438" s="310"/>
      <c r="E438" s="310"/>
      <c r="F438" s="310"/>
      <c r="G438" s="310"/>
      <c r="H438" s="269"/>
      <c r="I438" s="304"/>
      <c r="J438" s="304"/>
      <c r="K438" s="304"/>
    </row>
    <row r="439" spans="1:11" x14ac:dyDescent="0.25">
      <c r="A439" s="309"/>
      <c r="B439" s="282"/>
      <c r="C439" s="274"/>
      <c r="D439" s="310"/>
      <c r="E439" s="310"/>
      <c r="F439" s="310"/>
      <c r="G439" s="310"/>
      <c r="H439" s="269"/>
      <c r="I439" s="304"/>
      <c r="J439" s="304"/>
      <c r="K439" s="304"/>
    </row>
    <row r="440" spans="1:11" x14ac:dyDescent="0.25">
      <c r="A440" s="309"/>
      <c r="B440" s="282"/>
      <c r="C440" s="274"/>
      <c r="D440" s="310"/>
      <c r="E440" s="310"/>
      <c r="F440" s="310"/>
      <c r="G440" s="310"/>
      <c r="H440" s="269"/>
      <c r="I440" s="304"/>
      <c r="J440" s="304"/>
      <c r="K440" s="304"/>
    </row>
    <row r="441" spans="1:11" x14ac:dyDescent="0.25">
      <c r="A441" s="309"/>
      <c r="B441" s="282"/>
      <c r="C441" s="274"/>
      <c r="D441" s="310"/>
      <c r="E441" s="310"/>
      <c r="F441" s="310"/>
      <c r="G441" s="310"/>
      <c r="H441" s="269"/>
      <c r="I441" s="304"/>
      <c r="J441" s="304"/>
      <c r="K441" s="304"/>
    </row>
    <row r="442" spans="1:11" x14ac:dyDescent="0.25">
      <c r="A442" s="309"/>
      <c r="B442" s="282"/>
      <c r="C442" s="274"/>
      <c r="D442" s="310"/>
      <c r="E442" s="310"/>
      <c r="F442" s="310"/>
      <c r="G442" s="310"/>
      <c r="H442" s="269"/>
      <c r="I442" s="304"/>
      <c r="J442" s="304"/>
      <c r="K442" s="304"/>
    </row>
    <row r="443" spans="1:11" x14ac:dyDescent="0.25">
      <c r="A443" s="309"/>
      <c r="B443" s="282"/>
      <c r="C443" s="274"/>
      <c r="D443" s="310"/>
      <c r="E443" s="310"/>
      <c r="F443" s="310"/>
      <c r="G443" s="310"/>
      <c r="H443" s="269"/>
      <c r="I443" s="304"/>
      <c r="J443" s="304"/>
      <c r="K443" s="304"/>
    </row>
    <row r="444" spans="1:11" x14ac:dyDescent="0.25">
      <c r="A444" s="309"/>
      <c r="B444" s="282"/>
      <c r="C444" s="274"/>
      <c r="D444" s="310"/>
      <c r="E444" s="310"/>
      <c r="F444" s="310"/>
      <c r="G444" s="310"/>
      <c r="H444" s="269"/>
      <c r="I444" s="304"/>
      <c r="J444" s="304"/>
      <c r="K444" s="304"/>
    </row>
    <row r="445" spans="1:11" x14ac:dyDescent="0.25">
      <c r="A445" s="309"/>
      <c r="B445" s="282"/>
      <c r="C445" s="274"/>
      <c r="D445" s="310"/>
      <c r="E445" s="310"/>
      <c r="F445" s="310"/>
      <c r="G445" s="310"/>
      <c r="H445" s="269"/>
      <c r="I445" s="304"/>
      <c r="J445" s="304"/>
      <c r="K445" s="304"/>
    </row>
    <row r="446" spans="1:11" x14ac:dyDescent="0.25">
      <c r="A446" s="309"/>
      <c r="B446" s="282"/>
      <c r="C446" s="274"/>
      <c r="D446" s="310"/>
      <c r="E446" s="310"/>
      <c r="F446" s="310"/>
      <c r="G446" s="310"/>
      <c r="H446" s="269"/>
      <c r="I446" s="304"/>
      <c r="J446" s="304"/>
      <c r="K446" s="304"/>
    </row>
    <row r="447" spans="1:11" x14ac:dyDescent="0.25">
      <c r="A447" s="309"/>
      <c r="B447" s="282"/>
      <c r="C447" s="274"/>
      <c r="D447" s="310"/>
      <c r="E447" s="310"/>
      <c r="F447" s="310"/>
      <c r="G447" s="310"/>
      <c r="H447" s="269"/>
      <c r="I447" s="304"/>
      <c r="J447" s="304"/>
      <c r="K447" s="304"/>
    </row>
    <row r="448" spans="1:11" x14ac:dyDescent="0.25">
      <c r="A448" s="309"/>
      <c r="B448" s="282"/>
      <c r="C448" s="274"/>
      <c r="D448" s="310"/>
      <c r="E448" s="310"/>
      <c r="F448" s="310"/>
      <c r="G448" s="310"/>
      <c r="H448" s="269"/>
      <c r="I448" s="304"/>
      <c r="J448" s="304"/>
      <c r="K448" s="304"/>
    </row>
    <row r="449" spans="1:11" x14ac:dyDescent="0.25">
      <c r="A449" s="309"/>
      <c r="B449" s="282"/>
      <c r="C449" s="274"/>
      <c r="D449" s="310"/>
      <c r="E449" s="310"/>
      <c r="F449" s="310"/>
      <c r="G449" s="310"/>
      <c r="H449" s="269"/>
      <c r="I449" s="304"/>
      <c r="J449" s="304"/>
      <c r="K449" s="304"/>
    </row>
    <row r="450" spans="1:11" x14ac:dyDescent="0.25">
      <c r="A450" s="309"/>
      <c r="B450" s="282"/>
      <c r="C450" s="274"/>
      <c r="D450" s="310"/>
      <c r="E450" s="310"/>
      <c r="F450" s="310"/>
      <c r="G450" s="310"/>
      <c r="H450" s="269"/>
      <c r="I450" s="304"/>
      <c r="J450" s="304"/>
      <c r="K450" s="304"/>
    </row>
    <row r="451" spans="1:11" x14ac:dyDescent="0.25">
      <c r="A451" s="309"/>
      <c r="B451" s="282"/>
      <c r="C451" s="274"/>
      <c r="D451" s="310"/>
      <c r="E451" s="310"/>
      <c r="F451" s="310"/>
      <c r="G451" s="310"/>
      <c r="H451" s="269"/>
      <c r="I451" s="304"/>
      <c r="J451" s="304"/>
      <c r="K451" s="304"/>
    </row>
    <row r="452" spans="1:11" x14ac:dyDescent="0.25">
      <c r="A452" s="309"/>
      <c r="B452" s="282"/>
      <c r="C452" s="274"/>
      <c r="D452" s="310"/>
      <c r="E452" s="310"/>
      <c r="F452" s="310"/>
      <c r="G452" s="310"/>
      <c r="H452" s="269"/>
      <c r="I452" s="304"/>
      <c r="J452" s="304"/>
      <c r="K452" s="304"/>
    </row>
    <row r="453" spans="1:11" x14ac:dyDescent="0.25">
      <c r="A453" s="309"/>
      <c r="B453" s="282"/>
      <c r="C453" s="274"/>
      <c r="D453" s="310"/>
      <c r="E453" s="310"/>
      <c r="F453" s="310"/>
      <c r="G453" s="310"/>
      <c r="H453" s="269"/>
      <c r="I453" s="304"/>
      <c r="J453" s="304"/>
      <c r="K453" s="304"/>
    </row>
    <row r="454" spans="1:11" x14ac:dyDescent="0.25">
      <c r="A454" s="309"/>
      <c r="B454" s="282"/>
      <c r="C454" s="274"/>
      <c r="D454" s="310"/>
      <c r="E454" s="310"/>
      <c r="F454" s="310"/>
      <c r="G454" s="310"/>
      <c r="H454" s="269"/>
      <c r="I454" s="304"/>
      <c r="J454" s="304"/>
      <c r="K454" s="304"/>
    </row>
    <row r="455" spans="1:11" x14ac:dyDescent="0.25">
      <c r="A455" s="309"/>
      <c r="B455" s="282"/>
      <c r="C455" s="274"/>
      <c r="D455" s="310"/>
      <c r="E455" s="310"/>
      <c r="F455" s="310"/>
      <c r="G455" s="310"/>
      <c r="H455" s="269"/>
      <c r="I455" s="304"/>
      <c r="J455" s="304"/>
      <c r="K455" s="304"/>
    </row>
    <row r="456" spans="1:11" x14ac:dyDescent="0.25">
      <c r="A456" s="309"/>
      <c r="B456" s="282"/>
      <c r="C456" s="274"/>
      <c r="D456" s="310"/>
      <c r="E456" s="310"/>
      <c r="F456" s="310"/>
      <c r="G456" s="310"/>
      <c r="H456" s="269"/>
      <c r="I456" s="304"/>
      <c r="J456" s="304"/>
      <c r="K456" s="304"/>
    </row>
    <row r="457" spans="1:11" x14ac:dyDescent="0.25">
      <c r="A457" s="309"/>
      <c r="B457" s="282"/>
      <c r="C457" s="274"/>
      <c r="D457" s="310"/>
      <c r="E457" s="310"/>
      <c r="F457" s="310"/>
      <c r="G457" s="310"/>
      <c r="H457" s="269"/>
      <c r="I457" s="304"/>
      <c r="J457" s="304"/>
      <c r="K457" s="304"/>
    </row>
    <row r="458" spans="1:11" x14ac:dyDescent="0.25">
      <c r="A458" s="309"/>
      <c r="B458" s="282"/>
      <c r="C458" s="274"/>
      <c r="D458" s="310"/>
      <c r="E458" s="310"/>
      <c r="F458" s="310"/>
      <c r="G458" s="310"/>
      <c r="H458" s="269"/>
      <c r="I458" s="304"/>
      <c r="J458" s="304"/>
      <c r="K458" s="304"/>
    </row>
    <row r="459" spans="1:11" x14ac:dyDescent="0.25">
      <c r="A459" s="309"/>
      <c r="B459" s="282"/>
      <c r="C459" s="274"/>
      <c r="D459" s="310"/>
      <c r="E459" s="310"/>
      <c r="F459" s="310"/>
      <c r="G459" s="310"/>
      <c r="H459" s="269"/>
      <c r="I459" s="304"/>
      <c r="J459" s="304"/>
      <c r="K459" s="304"/>
    </row>
    <row r="460" spans="1:11" x14ac:dyDescent="0.25">
      <c r="A460" s="309"/>
      <c r="B460" s="282"/>
      <c r="C460" s="274"/>
      <c r="D460" s="310"/>
      <c r="E460" s="310"/>
      <c r="F460" s="310"/>
      <c r="G460" s="310"/>
      <c r="H460" s="269"/>
      <c r="I460" s="304"/>
      <c r="J460" s="304"/>
      <c r="K460" s="304"/>
    </row>
    <row r="461" spans="1:11" x14ac:dyDescent="0.25">
      <c r="A461" s="309"/>
      <c r="B461" s="282"/>
      <c r="C461" s="274"/>
      <c r="D461" s="310"/>
      <c r="E461" s="310"/>
      <c r="F461" s="310"/>
      <c r="G461" s="310"/>
      <c r="H461" s="269"/>
      <c r="I461" s="304"/>
      <c r="J461" s="304"/>
      <c r="K461" s="304"/>
    </row>
    <row r="462" spans="1:11" x14ac:dyDescent="0.25">
      <c r="A462" s="309"/>
      <c r="B462" s="282"/>
      <c r="C462" s="274"/>
      <c r="D462" s="310"/>
      <c r="E462" s="310"/>
      <c r="F462" s="310"/>
      <c r="G462" s="310"/>
      <c r="H462" s="269"/>
      <c r="I462" s="304"/>
      <c r="J462" s="304"/>
      <c r="K462" s="304"/>
    </row>
    <row r="463" spans="1:11" x14ac:dyDescent="0.25">
      <c r="A463" s="309"/>
      <c r="B463" s="282"/>
      <c r="C463" s="274"/>
      <c r="D463" s="310"/>
      <c r="E463" s="310"/>
      <c r="F463" s="310"/>
      <c r="G463" s="310"/>
      <c r="H463" s="269"/>
      <c r="I463" s="304"/>
      <c r="J463" s="304"/>
      <c r="K463" s="304"/>
    </row>
    <row r="464" spans="1:11" x14ac:dyDescent="0.25">
      <c r="A464" s="309"/>
      <c r="B464" s="282"/>
      <c r="C464" s="274"/>
      <c r="D464" s="310"/>
      <c r="E464" s="310"/>
      <c r="F464" s="310"/>
      <c r="G464" s="310"/>
      <c r="H464" s="269"/>
      <c r="I464" s="304"/>
      <c r="J464" s="304"/>
      <c r="K464" s="304"/>
    </row>
    <row r="465" spans="1:11" x14ac:dyDescent="0.25">
      <c r="A465" s="309"/>
      <c r="B465" s="282"/>
      <c r="C465" s="274"/>
      <c r="D465" s="310"/>
      <c r="E465" s="310"/>
      <c r="F465" s="310"/>
      <c r="G465" s="310"/>
      <c r="H465" s="269"/>
      <c r="I465" s="304"/>
      <c r="J465" s="304"/>
      <c r="K465" s="304"/>
    </row>
    <row r="466" spans="1:11" x14ac:dyDescent="0.25">
      <c r="A466" s="309"/>
      <c r="B466" s="282"/>
      <c r="C466" s="274"/>
      <c r="D466" s="310"/>
      <c r="E466" s="310"/>
      <c r="F466" s="310"/>
      <c r="G466" s="310"/>
      <c r="H466" s="269"/>
      <c r="I466" s="304"/>
      <c r="J466" s="304"/>
      <c r="K466" s="304"/>
    </row>
    <row r="467" spans="1:11" x14ac:dyDescent="0.25">
      <c r="A467" s="309"/>
      <c r="B467" s="282"/>
      <c r="C467" s="274"/>
      <c r="D467" s="310"/>
      <c r="E467" s="310"/>
      <c r="F467" s="310"/>
      <c r="G467" s="310"/>
      <c r="H467" s="269"/>
      <c r="I467" s="304"/>
      <c r="J467" s="304"/>
      <c r="K467" s="304"/>
    </row>
    <row r="468" spans="1:11" x14ac:dyDescent="0.25">
      <c r="A468" s="309"/>
      <c r="B468" s="282"/>
      <c r="C468" s="274"/>
      <c r="D468" s="310"/>
      <c r="E468" s="310"/>
      <c r="F468" s="310"/>
      <c r="G468" s="310"/>
      <c r="H468" s="269"/>
      <c r="I468" s="304"/>
      <c r="J468" s="304"/>
      <c r="K468" s="304"/>
    </row>
    <row r="469" spans="1:11" x14ac:dyDescent="0.25">
      <c r="A469" s="309"/>
      <c r="B469" s="282"/>
      <c r="C469" s="274"/>
      <c r="D469" s="310"/>
      <c r="E469" s="310"/>
      <c r="F469" s="310"/>
      <c r="G469" s="310"/>
      <c r="H469" s="269"/>
      <c r="I469" s="304"/>
      <c r="J469" s="304"/>
      <c r="K469" s="304"/>
    </row>
    <row r="470" spans="1:11" x14ac:dyDescent="0.25">
      <c r="A470" s="309"/>
      <c r="B470" s="282"/>
      <c r="C470" s="274"/>
      <c r="D470" s="310"/>
      <c r="E470" s="310"/>
      <c r="F470" s="310"/>
      <c r="G470" s="310"/>
      <c r="H470" s="269"/>
      <c r="I470" s="304"/>
      <c r="J470" s="304"/>
      <c r="K470" s="304"/>
    </row>
    <row r="471" spans="1:11" x14ac:dyDescent="0.25">
      <c r="A471" s="309"/>
      <c r="B471" s="282"/>
      <c r="C471" s="274"/>
      <c r="D471" s="310"/>
      <c r="E471" s="310"/>
      <c r="F471" s="310"/>
      <c r="G471" s="310"/>
      <c r="H471" s="269"/>
      <c r="I471" s="304"/>
      <c r="J471" s="304"/>
      <c r="K471" s="304"/>
    </row>
    <row r="472" spans="1:11" x14ac:dyDescent="0.25">
      <c r="A472" s="309"/>
      <c r="B472" s="282"/>
      <c r="C472" s="274"/>
      <c r="D472" s="310"/>
      <c r="E472" s="310"/>
      <c r="F472" s="310"/>
      <c r="G472" s="310"/>
      <c r="H472" s="269"/>
      <c r="I472" s="304"/>
      <c r="J472" s="304"/>
      <c r="K472" s="304"/>
    </row>
    <row r="473" spans="1:11" x14ac:dyDescent="0.25">
      <c r="A473" s="309"/>
      <c r="B473" s="282"/>
      <c r="C473" s="274"/>
      <c r="D473" s="310"/>
      <c r="E473" s="310"/>
      <c r="F473" s="310"/>
      <c r="G473" s="310"/>
      <c r="H473" s="269"/>
      <c r="I473" s="304"/>
      <c r="J473" s="304"/>
      <c r="K473" s="304"/>
    </row>
    <row r="474" spans="1:11" x14ac:dyDescent="0.25">
      <c r="A474" s="309"/>
      <c r="B474" s="282"/>
      <c r="C474" s="274"/>
      <c r="D474" s="310"/>
      <c r="E474" s="310"/>
      <c r="F474" s="310"/>
      <c r="G474" s="310"/>
      <c r="H474" s="269"/>
      <c r="I474" s="304"/>
      <c r="J474" s="304"/>
      <c r="K474" s="304"/>
    </row>
    <row r="475" spans="1:11" x14ac:dyDescent="0.25">
      <c r="A475" s="309"/>
      <c r="B475" s="282"/>
      <c r="C475" s="274"/>
      <c r="D475" s="310"/>
      <c r="E475" s="310"/>
      <c r="F475" s="310"/>
      <c r="G475" s="310"/>
      <c r="H475" s="269"/>
      <c r="I475" s="304"/>
      <c r="J475" s="304"/>
      <c r="K475" s="304"/>
    </row>
    <row r="476" spans="1:11" x14ac:dyDescent="0.25">
      <c r="A476" s="309"/>
      <c r="B476" s="282"/>
      <c r="C476" s="274"/>
      <c r="D476" s="310"/>
      <c r="E476" s="310"/>
      <c r="F476" s="310"/>
      <c r="G476" s="310"/>
      <c r="H476" s="269"/>
      <c r="I476" s="304"/>
      <c r="J476" s="304"/>
      <c r="K476" s="304"/>
    </row>
    <row r="477" spans="1:11" x14ac:dyDescent="0.25">
      <c r="A477" s="309"/>
      <c r="B477" s="282"/>
      <c r="C477" s="274"/>
      <c r="D477" s="310"/>
      <c r="E477" s="310"/>
      <c r="F477" s="310"/>
      <c r="G477" s="310"/>
      <c r="H477" s="269"/>
      <c r="I477" s="304"/>
      <c r="J477" s="304"/>
      <c r="K477" s="304"/>
    </row>
    <row r="478" spans="1:11" x14ac:dyDescent="0.25">
      <c r="A478" s="309"/>
      <c r="B478" s="282"/>
      <c r="C478" s="274"/>
      <c r="D478" s="310"/>
      <c r="E478" s="310"/>
      <c r="F478" s="310"/>
      <c r="G478" s="310"/>
      <c r="H478" s="269"/>
      <c r="I478" s="304"/>
      <c r="J478" s="304"/>
      <c r="K478" s="304"/>
    </row>
    <row r="479" spans="1:11" x14ac:dyDescent="0.25">
      <c r="A479" s="309"/>
      <c r="B479" s="282"/>
      <c r="C479" s="274"/>
      <c r="D479" s="310"/>
      <c r="E479" s="310"/>
      <c r="F479" s="310"/>
      <c r="G479" s="310"/>
      <c r="H479" s="269"/>
      <c r="I479" s="304"/>
      <c r="J479" s="304"/>
      <c r="K479" s="304"/>
    </row>
    <row r="480" spans="1:11" x14ac:dyDescent="0.25">
      <c r="A480" s="309"/>
      <c r="B480" s="282"/>
      <c r="C480" s="274"/>
      <c r="D480" s="310"/>
      <c r="E480" s="310"/>
      <c r="F480" s="310"/>
      <c r="G480" s="310"/>
      <c r="H480" s="269"/>
      <c r="I480" s="304"/>
      <c r="J480" s="304"/>
      <c r="K480" s="304"/>
    </row>
    <row r="481" spans="1:11" x14ac:dyDescent="0.25">
      <c r="A481" s="309"/>
      <c r="B481" s="282"/>
      <c r="C481" s="274"/>
      <c r="D481" s="310"/>
      <c r="E481" s="310"/>
      <c r="F481" s="310"/>
      <c r="G481" s="310"/>
      <c r="H481" s="269"/>
      <c r="I481" s="304"/>
      <c r="J481" s="304"/>
      <c r="K481" s="304"/>
    </row>
    <row r="482" spans="1:11" x14ac:dyDescent="0.25">
      <c r="A482" s="309"/>
      <c r="B482" s="282"/>
      <c r="C482" s="274"/>
      <c r="D482" s="310"/>
      <c r="E482" s="310"/>
      <c r="F482" s="310"/>
      <c r="G482" s="310"/>
      <c r="H482" s="269"/>
      <c r="I482" s="304"/>
      <c r="J482" s="304"/>
      <c r="K482" s="304"/>
    </row>
    <row r="483" spans="1:11" x14ac:dyDescent="0.25">
      <c r="A483" s="309"/>
      <c r="B483" s="282"/>
      <c r="C483" s="274"/>
      <c r="D483" s="310"/>
      <c r="E483" s="310"/>
      <c r="F483" s="310"/>
      <c r="G483" s="310"/>
      <c r="H483" s="269"/>
      <c r="I483" s="304"/>
      <c r="J483" s="304"/>
      <c r="K483" s="304"/>
    </row>
    <row r="484" spans="1:11" x14ac:dyDescent="0.25">
      <c r="A484" s="309"/>
      <c r="B484" s="282"/>
      <c r="C484" s="274"/>
      <c r="D484" s="310"/>
      <c r="E484" s="310"/>
      <c r="F484" s="310"/>
      <c r="G484" s="310"/>
      <c r="H484" s="269"/>
      <c r="I484" s="304"/>
      <c r="J484" s="304"/>
      <c r="K484" s="304"/>
    </row>
    <row r="485" spans="1:11" x14ac:dyDescent="0.25">
      <c r="A485" s="309"/>
      <c r="B485" s="282"/>
      <c r="C485" s="274"/>
      <c r="D485" s="310"/>
      <c r="E485" s="310"/>
      <c r="F485" s="310"/>
      <c r="G485" s="310"/>
      <c r="H485" s="269"/>
      <c r="I485" s="304"/>
      <c r="J485" s="304"/>
      <c r="K485" s="304"/>
    </row>
    <row r="486" spans="1:11" x14ac:dyDescent="0.25">
      <c r="A486" s="309"/>
      <c r="B486" s="282"/>
      <c r="C486" s="274"/>
      <c r="D486" s="310"/>
      <c r="E486" s="310"/>
      <c r="F486" s="310"/>
      <c r="G486" s="310"/>
      <c r="H486" s="269"/>
      <c r="I486" s="304"/>
      <c r="J486" s="304"/>
      <c r="K486" s="304"/>
    </row>
    <row r="487" spans="1:11" x14ac:dyDescent="0.25">
      <c r="A487" s="309"/>
      <c r="B487" s="282"/>
      <c r="C487" s="274"/>
      <c r="D487" s="310"/>
      <c r="E487" s="310"/>
      <c r="F487" s="310"/>
      <c r="G487" s="310"/>
      <c r="H487" s="269"/>
      <c r="I487" s="304"/>
      <c r="J487" s="304"/>
      <c r="K487" s="304"/>
    </row>
    <row r="488" spans="1:11" x14ac:dyDescent="0.25">
      <c r="A488" s="309"/>
      <c r="B488" s="282"/>
      <c r="C488" s="274"/>
      <c r="D488" s="310"/>
      <c r="E488" s="310"/>
      <c r="F488" s="310"/>
      <c r="G488" s="310"/>
      <c r="H488" s="269"/>
      <c r="I488" s="304"/>
      <c r="J488" s="304"/>
      <c r="K488" s="304"/>
    </row>
    <row r="489" spans="1:11" x14ac:dyDescent="0.25">
      <c r="A489" s="309"/>
      <c r="B489" s="282"/>
      <c r="C489" s="274"/>
      <c r="D489" s="310"/>
      <c r="E489" s="310"/>
      <c r="F489" s="310"/>
      <c r="G489" s="310"/>
      <c r="H489" s="269"/>
      <c r="I489" s="304"/>
      <c r="J489" s="304"/>
      <c r="K489" s="304"/>
    </row>
    <row r="490" spans="1:11" x14ac:dyDescent="0.25">
      <c r="A490" s="309"/>
      <c r="B490" s="282"/>
      <c r="C490" s="274"/>
      <c r="D490" s="310"/>
      <c r="E490" s="310"/>
      <c r="F490" s="310"/>
      <c r="G490" s="310"/>
      <c r="H490" s="269"/>
      <c r="I490" s="304"/>
      <c r="J490" s="304"/>
      <c r="K490" s="304"/>
    </row>
    <row r="491" spans="1:11" x14ac:dyDescent="0.25">
      <c r="A491" s="309"/>
      <c r="B491" s="282"/>
      <c r="C491" s="274"/>
      <c r="D491" s="310"/>
      <c r="E491" s="310"/>
      <c r="F491" s="310"/>
      <c r="G491" s="310"/>
      <c r="H491" s="269"/>
      <c r="I491" s="304"/>
      <c r="J491" s="304"/>
      <c r="K491" s="304"/>
    </row>
    <row r="492" spans="1:11" x14ac:dyDescent="0.25">
      <c r="A492" s="309"/>
      <c r="B492" s="282"/>
      <c r="C492" s="274"/>
      <c r="D492" s="310"/>
      <c r="E492" s="310"/>
      <c r="F492" s="310"/>
      <c r="G492" s="310"/>
      <c r="H492" s="269"/>
      <c r="I492" s="304"/>
      <c r="J492" s="304"/>
      <c r="K492" s="304"/>
    </row>
    <row r="493" spans="1:11" x14ac:dyDescent="0.25">
      <c r="A493" s="309"/>
      <c r="B493" s="282"/>
      <c r="C493" s="274"/>
      <c r="D493" s="310"/>
      <c r="E493" s="310"/>
      <c r="F493" s="310"/>
      <c r="G493" s="310"/>
      <c r="H493" s="269"/>
      <c r="I493" s="304"/>
      <c r="J493" s="304"/>
      <c r="K493" s="304"/>
    </row>
    <row r="494" spans="1:11" x14ac:dyDescent="0.25">
      <c r="A494" s="309"/>
      <c r="B494" s="282"/>
      <c r="C494" s="274"/>
      <c r="D494" s="310"/>
      <c r="E494" s="310"/>
      <c r="F494" s="310"/>
      <c r="G494" s="310"/>
      <c r="H494" s="269"/>
      <c r="I494" s="304"/>
      <c r="J494" s="304"/>
      <c r="K494" s="304"/>
    </row>
    <row r="495" spans="1:11" x14ac:dyDescent="0.25">
      <c r="A495" s="309"/>
      <c r="B495" s="282"/>
      <c r="C495" s="274"/>
      <c r="D495" s="310"/>
      <c r="E495" s="310"/>
      <c r="F495" s="310"/>
      <c r="G495" s="310"/>
      <c r="H495" s="269"/>
      <c r="I495" s="304"/>
      <c r="J495" s="304"/>
      <c r="K495" s="304"/>
    </row>
    <row r="496" spans="1:11" x14ac:dyDescent="0.25">
      <c r="A496" s="309"/>
      <c r="B496" s="282"/>
      <c r="C496" s="274"/>
      <c r="D496" s="310"/>
      <c r="E496" s="310"/>
      <c r="F496" s="310"/>
      <c r="G496" s="310"/>
      <c r="H496" s="269"/>
      <c r="I496" s="304"/>
      <c r="J496" s="304"/>
      <c r="K496" s="304"/>
    </row>
    <row r="497" spans="1:11" x14ac:dyDescent="0.25">
      <c r="A497" s="309"/>
      <c r="B497" s="282"/>
      <c r="C497" s="274"/>
      <c r="D497" s="310"/>
      <c r="E497" s="310"/>
      <c r="F497" s="310"/>
      <c r="G497" s="310"/>
      <c r="H497" s="269"/>
      <c r="I497" s="304"/>
      <c r="J497" s="304"/>
      <c r="K497" s="304"/>
    </row>
    <row r="498" spans="1:11" x14ac:dyDescent="0.25">
      <c r="A498" s="309"/>
      <c r="B498" s="282"/>
      <c r="C498" s="274"/>
      <c r="D498" s="310"/>
      <c r="E498" s="310"/>
      <c r="F498" s="310"/>
      <c r="G498" s="310"/>
      <c r="H498" s="269"/>
      <c r="I498" s="304"/>
      <c r="J498" s="304"/>
      <c r="K498" s="304"/>
    </row>
    <row r="499" spans="1:11" x14ac:dyDescent="0.25">
      <c r="A499" s="309"/>
      <c r="B499" s="282"/>
      <c r="C499" s="274"/>
      <c r="D499" s="310"/>
      <c r="E499" s="310"/>
      <c r="F499" s="310"/>
      <c r="G499" s="310"/>
      <c r="H499" s="269"/>
      <c r="I499" s="304"/>
      <c r="J499" s="304"/>
      <c r="K499" s="304"/>
    </row>
    <row r="500" spans="1:11" x14ac:dyDescent="0.25">
      <c r="A500" s="309"/>
      <c r="B500" s="282"/>
      <c r="C500" s="274"/>
      <c r="D500" s="310"/>
      <c r="E500" s="310"/>
      <c r="F500" s="310"/>
      <c r="G500" s="310"/>
      <c r="H500" s="269"/>
      <c r="I500" s="304"/>
      <c r="J500" s="304"/>
      <c r="K500" s="304"/>
    </row>
    <row r="501" spans="1:11" x14ac:dyDescent="0.25">
      <c r="A501" s="309"/>
      <c r="B501" s="282"/>
      <c r="C501" s="274"/>
      <c r="D501" s="310"/>
      <c r="E501" s="310"/>
      <c r="F501" s="310"/>
      <c r="G501" s="310"/>
      <c r="H501" s="269"/>
      <c r="I501" s="304"/>
      <c r="J501" s="304"/>
      <c r="K501" s="304"/>
    </row>
    <row r="502" spans="1:11" x14ac:dyDescent="0.25">
      <c r="A502" s="309"/>
      <c r="B502" s="282"/>
      <c r="C502" s="274"/>
      <c r="D502" s="310"/>
      <c r="E502" s="310"/>
      <c r="F502" s="310"/>
      <c r="G502" s="310"/>
      <c r="H502" s="269"/>
      <c r="I502" s="304"/>
      <c r="J502" s="304"/>
      <c r="K502" s="304"/>
    </row>
    <row r="503" spans="1:11" x14ac:dyDescent="0.25">
      <c r="A503" s="309"/>
      <c r="B503" s="282"/>
      <c r="C503" s="274"/>
      <c r="D503" s="310"/>
      <c r="E503" s="310"/>
      <c r="F503" s="310"/>
      <c r="G503" s="310"/>
      <c r="H503" s="269"/>
      <c r="I503" s="304"/>
      <c r="J503" s="304"/>
      <c r="K503" s="304"/>
    </row>
    <row r="504" spans="1:11" x14ac:dyDescent="0.25">
      <c r="A504" s="309"/>
      <c r="B504" s="282"/>
      <c r="C504" s="274"/>
      <c r="D504" s="310"/>
      <c r="E504" s="310"/>
      <c r="F504" s="310"/>
      <c r="G504" s="310"/>
      <c r="H504" s="269"/>
      <c r="I504" s="304"/>
      <c r="J504" s="304"/>
      <c r="K504" s="304"/>
    </row>
    <row r="505" spans="1:11" x14ac:dyDescent="0.25">
      <c r="A505" s="309"/>
      <c r="B505" s="282"/>
      <c r="C505" s="274"/>
      <c r="D505" s="310"/>
      <c r="E505" s="310"/>
      <c r="F505" s="310"/>
      <c r="G505" s="310"/>
      <c r="H505" s="269"/>
      <c r="I505" s="304"/>
      <c r="J505" s="304"/>
      <c r="K505" s="304"/>
    </row>
    <row r="506" spans="1:11" x14ac:dyDescent="0.25">
      <c r="A506" s="309"/>
      <c r="B506" s="282"/>
      <c r="C506" s="274"/>
      <c r="D506" s="310"/>
      <c r="E506" s="310"/>
      <c r="F506" s="310"/>
      <c r="G506" s="310"/>
      <c r="H506" s="269"/>
      <c r="I506" s="304"/>
      <c r="J506" s="304"/>
      <c r="K506" s="304"/>
    </row>
    <row r="507" spans="1:11" x14ac:dyDescent="0.25">
      <c r="A507" s="309"/>
      <c r="B507" s="282"/>
      <c r="C507" s="274"/>
      <c r="D507" s="310"/>
      <c r="E507" s="310"/>
      <c r="F507" s="310"/>
      <c r="G507" s="310"/>
      <c r="H507" s="269"/>
      <c r="I507" s="304"/>
      <c r="J507" s="304"/>
      <c r="K507" s="304"/>
    </row>
    <row r="508" spans="1:11" x14ac:dyDescent="0.25">
      <c r="A508" s="309"/>
      <c r="B508" s="282"/>
      <c r="C508" s="274"/>
      <c r="D508" s="310"/>
      <c r="E508" s="310"/>
      <c r="F508" s="310"/>
      <c r="G508" s="310"/>
      <c r="H508" s="269"/>
      <c r="I508" s="304"/>
      <c r="J508" s="304"/>
      <c r="K508" s="304"/>
    </row>
    <row r="509" spans="1:11" x14ac:dyDescent="0.25">
      <c r="A509" s="309"/>
      <c r="B509" s="282"/>
      <c r="C509" s="274"/>
      <c r="D509" s="310"/>
      <c r="E509" s="310"/>
      <c r="F509" s="310"/>
      <c r="G509" s="310"/>
      <c r="H509" s="269"/>
      <c r="I509" s="304"/>
      <c r="J509" s="304"/>
      <c r="K509" s="304"/>
    </row>
    <row r="510" spans="1:11" x14ac:dyDescent="0.25">
      <c r="A510" s="309"/>
      <c r="B510" s="282"/>
      <c r="C510" s="274"/>
      <c r="D510" s="310"/>
      <c r="E510" s="310"/>
      <c r="F510" s="310"/>
      <c r="G510" s="310"/>
      <c r="H510" s="269"/>
      <c r="I510" s="304"/>
      <c r="J510" s="304"/>
      <c r="K510" s="304"/>
    </row>
    <row r="511" spans="1:11" x14ac:dyDescent="0.25">
      <c r="A511" s="309"/>
      <c r="B511" s="282"/>
      <c r="C511" s="274"/>
      <c r="D511" s="310"/>
      <c r="E511" s="310"/>
      <c r="F511" s="310"/>
      <c r="G511" s="310"/>
      <c r="H511" s="269"/>
      <c r="I511" s="304"/>
      <c r="J511" s="304"/>
      <c r="K511" s="304"/>
    </row>
    <row r="512" spans="1:11" x14ac:dyDescent="0.25">
      <c r="A512" s="309"/>
      <c r="B512" s="282"/>
      <c r="C512" s="274"/>
      <c r="D512" s="310"/>
      <c r="E512" s="310"/>
      <c r="F512" s="310"/>
      <c r="G512" s="310"/>
      <c r="H512" s="269"/>
      <c r="I512" s="304"/>
      <c r="J512" s="304"/>
      <c r="K512" s="304"/>
    </row>
    <row r="513" spans="1:11" x14ac:dyDescent="0.25">
      <c r="A513" s="309"/>
      <c r="B513" s="282"/>
      <c r="C513" s="274"/>
      <c r="D513" s="310"/>
      <c r="E513" s="310"/>
      <c r="F513" s="310"/>
      <c r="G513" s="310"/>
      <c r="H513" s="269"/>
      <c r="I513" s="304"/>
      <c r="J513" s="304"/>
      <c r="K513" s="304"/>
    </row>
    <row r="514" spans="1:11" x14ac:dyDescent="0.25">
      <c r="A514" s="309"/>
      <c r="B514" s="282"/>
      <c r="C514" s="274"/>
      <c r="D514" s="310"/>
      <c r="E514" s="310"/>
      <c r="F514" s="310"/>
      <c r="G514" s="310"/>
      <c r="H514" s="269"/>
      <c r="I514" s="304"/>
      <c r="J514" s="304"/>
      <c r="K514" s="304"/>
    </row>
    <row r="515" spans="1:11" x14ac:dyDescent="0.25">
      <c r="A515" s="309"/>
      <c r="B515" s="282"/>
      <c r="C515" s="274"/>
      <c r="D515" s="310"/>
      <c r="E515" s="310"/>
      <c r="F515" s="310"/>
      <c r="G515" s="310"/>
      <c r="H515" s="269"/>
      <c r="I515" s="304"/>
      <c r="J515" s="304"/>
      <c r="K515" s="304"/>
    </row>
    <row r="516" spans="1:11" x14ac:dyDescent="0.25">
      <c r="A516" s="309"/>
      <c r="B516" s="282"/>
      <c r="C516" s="274"/>
      <c r="D516" s="310"/>
      <c r="E516" s="310"/>
      <c r="F516" s="310"/>
      <c r="G516" s="310"/>
      <c r="H516" s="269"/>
      <c r="I516" s="304"/>
      <c r="J516" s="304"/>
      <c r="K516" s="304"/>
    </row>
    <row r="517" spans="1:11" x14ac:dyDescent="0.25">
      <c r="A517" s="309"/>
      <c r="B517" s="282"/>
      <c r="C517" s="274"/>
      <c r="D517" s="310"/>
      <c r="E517" s="310"/>
      <c r="F517" s="310"/>
      <c r="G517" s="310"/>
      <c r="H517" s="269"/>
      <c r="I517" s="304"/>
      <c r="J517" s="304"/>
      <c r="K517" s="304"/>
    </row>
    <row r="518" spans="1:11" x14ac:dyDescent="0.25">
      <c r="A518" s="309"/>
      <c r="B518" s="282"/>
      <c r="C518" s="274"/>
      <c r="D518" s="310"/>
      <c r="E518" s="310"/>
      <c r="F518" s="310"/>
      <c r="G518" s="310"/>
      <c r="H518" s="269"/>
      <c r="I518" s="304"/>
      <c r="J518" s="304"/>
      <c r="K518" s="304"/>
    </row>
    <row r="519" spans="1:11" x14ac:dyDescent="0.25">
      <c r="A519" s="309"/>
      <c r="B519" s="282"/>
      <c r="C519" s="274"/>
      <c r="D519" s="310"/>
      <c r="E519" s="310"/>
      <c r="F519" s="310"/>
      <c r="G519" s="310"/>
      <c r="H519" s="269"/>
      <c r="I519" s="304"/>
      <c r="J519" s="304"/>
      <c r="K519" s="304"/>
    </row>
    <row r="520" spans="1:11" x14ac:dyDescent="0.25">
      <c r="A520" s="309"/>
      <c r="B520" s="282"/>
      <c r="C520" s="274"/>
      <c r="D520" s="310"/>
      <c r="E520" s="310"/>
      <c r="F520" s="310"/>
      <c r="G520" s="310"/>
      <c r="H520" s="269"/>
      <c r="I520" s="304"/>
      <c r="J520" s="304"/>
      <c r="K520" s="304"/>
    </row>
    <row r="521" spans="1:11" x14ac:dyDescent="0.25">
      <c r="A521" s="309"/>
      <c r="B521" s="282"/>
      <c r="C521" s="274"/>
      <c r="D521" s="310"/>
      <c r="E521" s="310"/>
      <c r="F521" s="310"/>
      <c r="G521" s="310"/>
      <c r="H521" s="269"/>
      <c r="I521" s="304"/>
      <c r="J521" s="304"/>
      <c r="K521" s="304"/>
    </row>
    <row r="522" spans="1:11" x14ac:dyDescent="0.25">
      <c r="A522" s="309"/>
      <c r="B522" s="282"/>
      <c r="C522" s="274"/>
      <c r="D522" s="310"/>
      <c r="E522" s="310"/>
      <c r="F522" s="310"/>
      <c r="G522" s="310"/>
      <c r="H522" s="269"/>
      <c r="I522" s="304"/>
      <c r="J522" s="304"/>
      <c r="K522" s="304"/>
    </row>
    <row r="523" spans="1:11" x14ac:dyDescent="0.25">
      <c r="A523" s="309"/>
      <c r="B523" s="282"/>
      <c r="C523" s="274"/>
      <c r="D523" s="310"/>
      <c r="E523" s="310"/>
      <c r="F523" s="310"/>
      <c r="G523" s="310"/>
      <c r="H523" s="269"/>
      <c r="I523" s="304"/>
      <c r="J523" s="304"/>
      <c r="K523" s="304"/>
    </row>
    <row r="524" spans="1:11" x14ac:dyDescent="0.25">
      <c r="A524" s="309"/>
      <c r="B524" s="282"/>
      <c r="C524" s="274"/>
      <c r="D524" s="310"/>
      <c r="E524" s="310"/>
      <c r="F524" s="310"/>
      <c r="G524" s="310"/>
      <c r="H524" s="269"/>
      <c r="I524" s="304"/>
      <c r="J524" s="304"/>
      <c r="K524" s="304"/>
    </row>
    <row r="525" spans="1:11" x14ac:dyDescent="0.25">
      <c r="A525" s="309"/>
      <c r="B525" s="282"/>
      <c r="C525" s="274"/>
      <c r="D525" s="310"/>
      <c r="E525" s="310"/>
      <c r="F525" s="310"/>
      <c r="G525" s="310"/>
      <c r="H525" s="269"/>
      <c r="I525" s="304"/>
      <c r="J525" s="304"/>
      <c r="K525" s="304"/>
    </row>
    <row r="526" spans="1:11" x14ac:dyDescent="0.25">
      <c r="A526" s="309"/>
      <c r="B526" s="282"/>
      <c r="C526" s="274"/>
      <c r="D526" s="310"/>
      <c r="E526" s="310"/>
      <c r="F526" s="310"/>
      <c r="G526" s="310"/>
      <c r="H526" s="269"/>
      <c r="I526" s="304"/>
      <c r="J526" s="304"/>
      <c r="K526" s="304"/>
    </row>
    <row r="527" spans="1:11" x14ac:dyDescent="0.25">
      <c r="A527" s="309"/>
      <c r="B527" s="282"/>
      <c r="C527" s="274"/>
      <c r="D527" s="310"/>
      <c r="E527" s="310"/>
      <c r="F527" s="310"/>
      <c r="G527" s="310"/>
      <c r="H527" s="269"/>
      <c r="I527" s="304"/>
      <c r="J527" s="304"/>
      <c r="K527" s="304"/>
    </row>
    <row r="528" spans="1:11" x14ac:dyDescent="0.25">
      <c r="A528" s="309"/>
      <c r="B528" s="282"/>
      <c r="C528" s="274"/>
      <c r="D528" s="310"/>
      <c r="E528" s="310"/>
      <c r="F528" s="310"/>
      <c r="G528" s="310"/>
      <c r="H528" s="269"/>
      <c r="I528" s="304"/>
      <c r="J528" s="304"/>
      <c r="K528" s="304"/>
    </row>
    <row r="529" spans="1:11" x14ac:dyDescent="0.25">
      <c r="A529" s="309"/>
      <c r="B529" s="282"/>
      <c r="C529" s="274"/>
      <c r="D529" s="310"/>
      <c r="E529" s="310"/>
      <c r="F529" s="310"/>
      <c r="G529" s="310"/>
      <c r="H529" s="269"/>
      <c r="I529" s="304"/>
      <c r="J529" s="304"/>
      <c r="K529" s="304"/>
    </row>
    <row r="530" spans="1:11" x14ac:dyDescent="0.25">
      <c r="A530" s="309"/>
      <c r="B530" s="282"/>
      <c r="C530" s="274"/>
      <c r="D530" s="310"/>
      <c r="E530" s="310"/>
      <c r="F530" s="310"/>
      <c r="G530" s="310"/>
      <c r="H530" s="269"/>
      <c r="I530" s="304"/>
      <c r="J530" s="304"/>
      <c r="K530" s="304"/>
    </row>
    <row r="531" spans="1:11" x14ac:dyDescent="0.25">
      <c r="A531" s="309"/>
      <c r="B531" s="282"/>
      <c r="C531" s="274"/>
      <c r="D531" s="310"/>
      <c r="E531" s="310"/>
      <c r="F531" s="310"/>
      <c r="G531" s="310"/>
      <c r="H531" s="269"/>
      <c r="I531" s="304"/>
      <c r="J531" s="304"/>
      <c r="K531" s="304"/>
    </row>
    <row r="532" spans="1:11" x14ac:dyDescent="0.25">
      <c r="A532" s="309"/>
      <c r="B532" s="282"/>
      <c r="C532" s="274"/>
      <c r="D532" s="310"/>
      <c r="E532" s="310"/>
      <c r="F532" s="310"/>
      <c r="G532" s="310"/>
      <c r="H532" s="269"/>
      <c r="I532" s="304"/>
      <c r="J532" s="304"/>
      <c r="K532" s="304"/>
    </row>
    <row r="533" spans="1:11" x14ac:dyDescent="0.25">
      <c r="A533" s="309"/>
      <c r="B533" s="282"/>
      <c r="C533" s="274"/>
      <c r="D533" s="310"/>
      <c r="E533" s="310"/>
      <c r="F533" s="310"/>
      <c r="G533" s="310"/>
      <c r="H533" s="269"/>
      <c r="I533" s="304"/>
      <c r="J533" s="304"/>
      <c r="K533" s="304"/>
    </row>
    <row r="534" spans="1:11" x14ac:dyDescent="0.25">
      <c r="A534" s="309"/>
      <c r="B534" s="282"/>
      <c r="C534" s="274"/>
      <c r="D534" s="310"/>
      <c r="E534" s="310"/>
      <c r="F534" s="310"/>
      <c r="G534" s="310"/>
      <c r="H534" s="269"/>
      <c r="I534" s="304"/>
      <c r="J534" s="304"/>
      <c r="K534" s="304"/>
    </row>
    <row r="535" spans="1:11" x14ac:dyDescent="0.25">
      <c r="A535" s="309"/>
      <c r="B535" s="282"/>
      <c r="C535" s="274"/>
      <c r="D535" s="310"/>
      <c r="E535" s="310"/>
      <c r="F535" s="310"/>
      <c r="G535" s="310"/>
      <c r="H535" s="269"/>
      <c r="I535" s="304"/>
      <c r="J535" s="304"/>
      <c r="K535" s="304"/>
    </row>
    <row r="536" spans="1:11" x14ac:dyDescent="0.25">
      <c r="A536" s="309"/>
      <c r="B536" s="282"/>
      <c r="C536" s="274"/>
      <c r="D536" s="310"/>
      <c r="E536" s="310"/>
      <c r="F536" s="310"/>
      <c r="G536" s="310"/>
      <c r="H536" s="269"/>
      <c r="I536" s="304"/>
      <c r="J536" s="304"/>
      <c r="K536" s="304"/>
    </row>
    <row r="537" spans="1:11" x14ac:dyDescent="0.25">
      <c r="A537" s="309"/>
      <c r="B537" s="282"/>
      <c r="C537" s="274"/>
      <c r="D537" s="310"/>
      <c r="E537" s="310"/>
      <c r="F537" s="310"/>
      <c r="G537" s="310"/>
      <c r="H537" s="269"/>
      <c r="I537" s="304"/>
      <c r="J537" s="304"/>
      <c r="K537" s="304"/>
    </row>
    <row r="538" spans="1:11" x14ac:dyDescent="0.25">
      <c r="A538" s="309"/>
      <c r="B538" s="282"/>
      <c r="C538" s="274"/>
      <c r="D538" s="310"/>
      <c r="E538" s="310"/>
      <c r="F538" s="310"/>
      <c r="G538" s="310"/>
      <c r="H538" s="269"/>
      <c r="I538" s="304"/>
      <c r="J538" s="304"/>
      <c r="K538" s="304"/>
    </row>
    <row r="539" spans="1:11" x14ac:dyDescent="0.25">
      <c r="A539" s="309"/>
      <c r="B539" s="282"/>
      <c r="C539" s="274"/>
      <c r="D539" s="310"/>
      <c r="E539" s="310"/>
      <c r="F539" s="310"/>
      <c r="G539" s="310"/>
      <c r="H539" s="269"/>
      <c r="I539" s="304"/>
      <c r="J539" s="304"/>
      <c r="K539" s="304"/>
    </row>
    <row r="540" spans="1:11" x14ac:dyDescent="0.25">
      <c r="A540" s="309"/>
      <c r="B540" s="282"/>
      <c r="C540" s="274"/>
      <c r="D540" s="310"/>
      <c r="E540" s="310"/>
      <c r="F540" s="310"/>
      <c r="G540" s="310"/>
      <c r="H540" s="269"/>
      <c r="I540" s="304"/>
      <c r="J540" s="304"/>
      <c r="K540" s="304"/>
    </row>
    <row r="541" spans="1:11" x14ac:dyDescent="0.25">
      <c r="A541" s="309"/>
      <c r="B541" s="282"/>
      <c r="C541" s="274"/>
      <c r="D541" s="310"/>
      <c r="E541" s="310"/>
      <c r="F541" s="310"/>
      <c r="G541" s="310"/>
      <c r="H541" s="269"/>
      <c r="I541" s="304"/>
      <c r="J541" s="304"/>
      <c r="K541" s="304"/>
    </row>
    <row r="542" spans="1:11" x14ac:dyDescent="0.25">
      <c r="A542" s="309"/>
      <c r="B542" s="282"/>
      <c r="C542" s="274"/>
      <c r="D542" s="310"/>
      <c r="E542" s="310"/>
      <c r="F542" s="310"/>
      <c r="G542" s="310"/>
      <c r="H542" s="269"/>
      <c r="I542" s="304"/>
      <c r="J542" s="304"/>
      <c r="K542" s="304"/>
    </row>
    <row r="543" spans="1:11" x14ac:dyDescent="0.25">
      <c r="A543" s="309"/>
      <c r="B543" s="282"/>
      <c r="C543" s="274"/>
      <c r="D543" s="310"/>
      <c r="E543" s="310"/>
      <c r="F543" s="310"/>
      <c r="G543" s="310"/>
      <c r="H543" s="269"/>
      <c r="I543" s="304"/>
      <c r="J543" s="304"/>
      <c r="K543" s="304"/>
    </row>
    <row r="544" spans="1:11" x14ac:dyDescent="0.25">
      <c r="A544" s="309"/>
      <c r="B544" s="282"/>
      <c r="C544" s="274"/>
      <c r="D544" s="310"/>
      <c r="E544" s="310"/>
      <c r="F544" s="310"/>
      <c r="G544" s="310"/>
      <c r="H544" s="269"/>
      <c r="I544" s="304"/>
      <c r="J544" s="304"/>
      <c r="K544" s="304"/>
    </row>
    <row r="545" spans="1:11" x14ac:dyDescent="0.25">
      <c r="A545" s="309"/>
      <c r="B545" s="282"/>
      <c r="C545" s="274"/>
      <c r="D545" s="310"/>
      <c r="E545" s="310"/>
      <c r="F545" s="310"/>
      <c r="G545" s="310"/>
      <c r="H545" s="269"/>
      <c r="I545" s="304"/>
      <c r="J545" s="304"/>
      <c r="K545" s="304"/>
    </row>
    <row r="546" spans="1:11" x14ac:dyDescent="0.25">
      <c r="A546" s="309"/>
      <c r="B546" s="282"/>
      <c r="C546" s="274"/>
      <c r="D546" s="310"/>
      <c r="E546" s="310"/>
      <c r="F546" s="310"/>
      <c r="G546" s="310"/>
      <c r="H546" s="269"/>
      <c r="I546" s="304"/>
      <c r="J546" s="304"/>
      <c r="K546" s="304"/>
    </row>
    <row r="547" spans="1:11" x14ac:dyDescent="0.25">
      <c r="A547" s="309"/>
      <c r="B547" s="282"/>
      <c r="C547" s="274"/>
      <c r="D547" s="310"/>
      <c r="E547" s="310"/>
      <c r="F547" s="310"/>
      <c r="G547" s="310"/>
      <c r="H547" s="269"/>
      <c r="I547" s="304"/>
      <c r="J547" s="304"/>
      <c r="K547" s="304"/>
    </row>
    <row r="548" spans="1:11" x14ac:dyDescent="0.25">
      <c r="A548" s="309"/>
      <c r="B548" s="282"/>
      <c r="C548" s="274"/>
      <c r="D548" s="310"/>
      <c r="E548" s="310"/>
      <c r="F548" s="310"/>
      <c r="G548" s="310"/>
      <c r="H548" s="269"/>
      <c r="I548" s="304"/>
      <c r="J548" s="304"/>
      <c r="K548" s="304"/>
    </row>
    <row r="549" spans="1:11" x14ac:dyDescent="0.25">
      <c r="A549" s="309"/>
      <c r="B549" s="282"/>
      <c r="C549" s="274"/>
      <c r="D549" s="310"/>
      <c r="E549" s="310"/>
      <c r="F549" s="310"/>
      <c r="G549" s="310"/>
      <c r="H549" s="269"/>
      <c r="I549" s="304"/>
      <c r="J549" s="304"/>
      <c r="K549" s="304"/>
    </row>
    <row r="550" spans="1:11" x14ac:dyDescent="0.25">
      <c r="A550" s="309"/>
      <c r="B550" s="282"/>
      <c r="C550" s="274"/>
      <c r="D550" s="310"/>
      <c r="E550" s="310"/>
      <c r="F550" s="310"/>
      <c r="G550" s="310"/>
      <c r="H550" s="269"/>
      <c r="I550" s="304"/>
      <c r="J550" s="304"/>
      <c r="K550" s="304"/>
    </row>
    <row r="551" spans="1:11" x14ac:dyDescent="0.25">
      <c r="A551" s="309"/>
      <c r="B551" s="282"/>
      <c r="C551" s="274"/>
      <c r="D551" s="310"/>
      <c r="E551" s="310"/>
      <c r="F551" s="310"/>
      <c r="G551" s="310"/>
      <c r="H551" s="269"/>
      <c r="I551" s="304"/>
      <c r="J551" s="304"/>
      <c r="K551" s="304"/>
    </row>
    <row r="552" spans="1:11" x14ac:dyDescent="0.25">
      <c r="A552" s="309"/>
      <c r="B552" s="282"/>
      <c r="C552" s="274"/>
      <c r="D552" s="310"/>
      <c r="E552" s="310"/>
      <c r="F552" s="310"/>
      <c r="G552" s="310"/>
      <c r="H552" s="269"/>
      <c r="I552" s="304"/>
      <c r="J552" s="304"/>
      <c r="K552" s="304"/>
    </row>
    <row r="553" spans="1:11" x14ac:dyDescent="0.25">
      <c r="A553" s="309"/>
      <c r="B553" s="282"/>
      <c r="C553" s="274"/>
      <c r="D553" s="310"/>
      <c r="E553" s="310"/>
      <c r="F553" s="310"/>
      <c r="G553" s="310"/>
      <c r="H553" s="269"/>
      <c r="I553" s="304"/>
      <c r="J553" s="304"/>
      <c r="K553" s="304"/>
    </row>
    <row r="554" spans="1:11" x14ac:dyDescent="0.25">
      <c r="A554" s="309"/>
      <c r="B554" s="282"/>
      <c r="C554" s="274"/>
      <c r="D554" s="310"/>
      <c r="E554" s="310"/>
      <c r="F554" s="310"/>
      <c r="G554" s="310"/>
      <c r="H554" s="269"/>
      <c r="I554" s="304"/>
      <c r="J554" s="304"/>
      <c r="K554" s="304"/>
    </row>
    <row r="555" spans="1:11" x14ac:dyDescent="0.25">
      <c r="A555" s="309"/>
      <c r="B555" s="282"/>
      <c r="C555" s="274"/>
      <c r="D555" s="310"/>
      <c r="E555" s="310"/>
      <c r="F555" s="310"/>
      <c r="G555" s="310"/>
      <c r="H555" s="269"/>
      <c r="I555" s="304"/>
      <c r="J555" s="304"/>
      <c r="K555" s="304"/>
    </row>
    <row r="556" spans="1:11" x14ac:dyDescent="0.25">
      <c r="A556" s="309"/>
      <c r="B556" s="282"/>
      <c r="C556" s="274"/>
      <c r="D556" s="310"/>
      <c r="E556" s="310"/>
      <c r="F556" s="310"/>
      <c r="G556" s="310"/>
      <c r="H556" s="269"/>
      <c r="I556" s="304"/>
      <c r="J556" s="304"/>
      <c r="K556" s="304"/>
    </row>
    <row r="557" spans="1:11" x14ac:dyDescent="0.25">
      <c r="A557" s="309"/>
      <c r="B557" s="282"/>
      <c r="C557" s="274"/>
      <c r="D557" s="310"/>
      <c r="E557" s="310"/>
      <c r="F557" s="310"/>
      <c r="G557" s="310"/>
      <c r="H557" s="269"/>
      <c r="I557" s="304"/>
      <c r="J557" s="304"/>
      <c r="K557" s="304"/>
    </row>
    <row r="558" spans="1:11" x14ac:dyDescent="0.25">
      <c r="A558" s="309"/>
      <c r="B558" s="282"/>
      <c r="C558" s="274"/>
      <c r="D558" s="310"/>
      <c r="E558" s="310"/>
      <c r="F558" s="310"/>
      <c r="G558" s="310"/>
      <c r="H558" s="269"/>
      <c r="I558" s="304"/>
      <c r="J558" s="304"/>
      <c r="K558" s="304"/>
    </row>
    <row r="559" spans="1:11" x14ac:dyDescent="0.25">
      <c r="A559" s="309"/>
      <c r="B559" s="282"/>
      <c r="C559" s="274"/>
      <c r="D559" s="310"/>
      <c r="E559" s="310"/>
      <c r="F559" s="310"/>
      <c r="G559" s="310"/>
      <c r="H559" s="269"/>
      <c r="I559" s="304"/>
      <c r="J559" s="304"/>
      <c r="K559" s="304"/>
    </row>
    <row r="560" spans="1:11" x14ac:dyDescent="0.25">
      <c r="A560" s="309"/>
      <c r="B560" s="282"/>
      <c r="C560" s="274"/>
      <c r="D560" s="310"/>
      <c r="E560" s="310"/>
      <c r="F560" s="310"/>
      <c r="G560" s="310"/>
      <c r="H560" s="269"/>
      <c r="I560" s="304"/>
      <c r="J560" s="304"/>
      <c r="K560" s="304"/>
    </row>
    <row r="561" spans="1:11" x14ac:dyDescent="0.25">
      <c r="A561" s="309"/>
      <c r="B561" s="282"/>
      <c r="C561" s="274"/>
      <c r="D561" s="310"/>
      <c r="E561" s="310"/>
      <c r="F561" s="310"/>
      <c r="G561" s="310"/>
      <c r="H561" s="269"/>
      <c r="I561" s="304"/>
      <c r="J561" s="304"/>
      <c r="K561" s="304"/>
    </row>
    <row r="562" spans="1:11" x14ac:dyDescent="0.25">
      <c r="A562" s="309"/>
      <c r="B562" s="282"/>
      <c r="C562" s="274"/>
      <c r="D562" s="310"/>
      <c r="E562" s="310"/>
      <c r="F562" s="310"/>
      <c r="G562" s="310"/>
      <c r="H562" s="269"/>
      <c r="I562" s="304"/>
      <c r="J562" s="304"/>
      <c r="K562" s="304"/>
    </row>
    <row r="563" spans="1:11" x14ac:dyDescent="0.25">
      <c r="A563" s="309"/>
      <c r="B563" s="282"/>
      <c r="C563" s="274"/>
      <c r="D563" s="310"/>
      <c r="E563" s="310"/>
      <c r="F563" s="310"/>
      <c r="G563" s="310"/>
      <c r="H563" s="269"/>
      <c r="I563" s="304"/>
      <c r="J563" s="304"/>
      <c r="K563" s="304"/>
    </row>
    <row r="564" spans="1:11" x14ac:dyDescent="0.25">
      <c r="A564" s="309"/>
      <c r="B564" s="282"/>
      <c r="C564" s="274"/>
      <c r="D564" s="310"/>
      <c r="E564" s="310"/>
      <c r="F564" s="310"/>
      <c r="G564" s="310"/>
      <c r="H564" s="269"/>
      <c r="I564" s="304"/>
      <c r="J564" s="304"/>
      <c r="K564" s="304"/>
    </row>
    <row r="565" spans="1:11" x14ac:dyDescent="0.25">
      <c r="A565" s="309"/>
      <c r="B565" s="282"/>
      <c r="C565" s="274"/>
      <c r="D565" s="310"/>
      <c r="E565" s="310"/>
      <c r="F565" s="310"/>
      <c r="G565" s="310"/>
      <c r="H565" s="269"/>
      <c r="I565" s="304"/>
      <c r="J565" s="304"/>
      <c r="K565" s="304"/>
    </row>
    <row r="566" spans="1:11" x14ac:dyDescent="0.25">
      <c r="A566" s="309"/>
      <c r="B566" s="282"/>
      <c r="C566" s="274"/>
      <c r="D566" s="310"/>
      <c r="E566" s="310"/>
      <c r="F566" s="310"/>
      <c r="G566" s="310"/>
      <c r="H566" s="269"/>
      <c r="I566" s="304"/>
      <c r="J566" s="304"/>
      <c r="K566" s="304"/>
    </row>
    <row r="567" spans="1:11" x14ac:dyDescent="0.25">
      <c r="A567" s="309"/>
      <c r="B567" s="282"/>
      <c r="C567" s="274"/>
      <c r="D567" s="310"/>
      <c r="E567" s="310"/>
      <c r="F567" s="310"/>
      <c r="G567" s="310"/>
      <c r="H567" s="269"/>
      <c r="I567" s="304"/>
      <c r="J567" s="304"/>
      <c r="K567" s="304"/>
    </row>
    <row r="568" spans="1:11" x14ac:dyDescent="0.25">
      <c r="A568" s="309"/>
      <c r="B568" s="282"/>
      <c r="C568" s="274"/>
      <c r="D568" s="310"/>
      <c r="E568" s="310"/>
      <c r="F568" s="310"/>
      <c r="G568" s="310"/>
      <c r="H568" s="269"/>
      <c r="I568" s="304"/>
      <c r="J568" s="304"/>
      <c r="K568" s="304"/>
    </row>
    <row r="569" spans="1:11" x14ac:dyDescent="0.25">
      <c r="A569" s="309"/>
      <c r="B569" s="282"/>
      <c r="C569" s="274"/>
      <c r="D569" s="310"/>
      <c r="E569" s="310"/>
      <c r="F569" s="310"/>
      <c r="G569" s="310"/>
      <c r="H569" s="269"/>
      <c r="I569" s="304"/>
      <c r="J569" s="304"/>
      <c r="K569" s="304"/>
    </row>
    <row r="570" spans="1:11" x14ac:dyDescent="0.25">
      <c r="A570" s="309"/>
      <c r="B570" s="282"/>
      <c r="C570" s="274"/>
      <c r="D570" s="310"/>
      <c r="E570" s="310"/>
      <c r="F570" s="310"/>
      <c r="G570" s="310"/>
      <c r="H570" s="269"/>
      <c r="I570" s="304"/>
      <c r="J570" s="304"/>
      <c r="K570" s="304"/>
    </row>
    <row r="571" spans="1:11" x14ac:dyDescent="0.25">
      <c r="A571" s="309"/>
      <c r="B571" s="282"/>
      <c r="C571" s="274"/>
      <c r="D571" s="310"/>
      <c r="E571" s="310"/>
      <c r="F571" s="310"/>
      <c r="G571" s="310"/>
      <c r="H571" s="269"/>
      <c r="I571" s="304"/>
      <c r="J571" s="304"/>
      <c r="K571" s="304"/>
    </row>
    <row r="572" spans="1:11" x14ac:dyDescent="0.25">
      <c r="A572" s="309"/>
      <c r="B572" s="282"/>
      <c r="C572" s="274"/>
      <c r="D572" s="310"/>
      <c r="E572" s="310"/>
      <c r="F572" s="310"/>
      <c r="G572" s="310"/>
      <c r="H572" s="269"/>
      <c r="I572" s="304"/>
      <c r="J572" s="304"/>
      <c r="K572" s="304"/>
    </row>
    <row r="573" spans="1:11" x14ac:dyDescent="0.25">
      <c r="A573" s="309"/>
      <c r="B573" s="282"/>
      <c r="C573" s="274"/>
      <c r="D573" s="310"/>
      <c r="E573" s="310"/>
      <c r="F573" s="310"/>
      <c r="G573" s="310"/>
      <c r="H573" s="269"/>
      <c r="I573" s="304"/>
      <c r="J573" s="304"/>
      <c r="K573" s="304"/>
    </row>
    <row r="574" spans="1:11" x14ac:dyDescent="0.25">
      <c r="A574" s="309"/>
      <c r="B574" s="282"/>
      <c r="C574" s="274"/>
      <c r="D574" s="310"/>
      <c r="E574" s="310"/>
      <c r="F574" s="310"/>
      <c r="G574" s="310"/>
      <c r="H574" s="269"/>
      <c r="I574" s="304"/>
      <c r="J574" s="304"/>
      <c r="K574" s="304"/>
    </row>
    <row r="575" spans="1:11" x14ac:dyDescent="0.25">
      <c r="A575" s="309"/>
      <c r="B575" s="282"/>
      <c r="C575" s="274"/>
      <c r="D575" s="310"/>
      <c r="E575" s="310"/>
      <c r="F575" s="310"/>
      <c r="G575" s="310"/>
      <c r="H575" s="269"/>
      <c r="I575" s="304"/>
      <c r="J575" s="304"/>
      <c r="K575" s="304"/>
    </row>
    <row r="576" spans="1:11" x14ac:dyDescent="0.25">
      <c r="A576" s="309"/>
      <c r="B576" s="282"/>
      <c r="C576" s="274"/>
      <c r="D576" s="310"/>
      <c r="E576" s="310"/>
      <c r="F576" s="310"/>
      <c r="G576" s="310"/>
      <c r="H576" s="269"/>
      <c r="I576" s="304"/>
      <c r="J576" s="304"/>
      <c r="K576" s="304"/>
    </row>
    <row r="577" spans="1:11" x14ac:dyDescent="0.25">
      <c r="A577" s="309"/>
      <c r="B577" s="282"/>
      <c r="C577" s="274"/>
      <c r="D577" s="310"/>
      <c r="E577" s="310"/>
      <c r="F577" s="310"/>
      <c r="G577" s="310"/>
      <c r="H577" s="269"/>
      <c r="I577" s="304"/>
      <c r="J577" s="304"/>
      <c r="K577" s="304"/>
    </row>
    <row r="578" spans="1:11" x14ac:dyDescent="0.25">
      <c r="A578" s="309"/>
      <c r="B578" s="282"/>
      <c r="C578" s="274"/>
      <c r="D578" s="310"/>
      <c r="E578" s="310"/>
      <c r="F578" s="310"/>
      <c r="G578" s="310"/>
      <c r="H578" s="269"/>
      <c r="I578" s="304"/>
      <c r="J578" s="304"/>
      <c r="K578" s="304"/>
    </row>
    <row r="579" spans="1:11" x14ac:dyDescent="0.25">
      <c r="A579" s="309"/>
      <c r="B579" s="282"/>
      <c r="C579" s="274"/>
      <c r="D579" s="310"/>
      <c r="E579" s="310"/>
      <c r="F579" s="310"/>
      <c r="G579" s="310"/>
      <c r="H579" s="269"/>
      <c r="I579" s="304"/>
      <c r="J579" s="304"/>
      <c r="K579" s="304"/>
    </row>
    <row r="580" spans="1:11" x14ac:dyDescent="0.25">
      <c r="A580" s="309"/>
      <c r="B580" s="282"/>
      <c r="C580" s="274"/>
      <c r="D580" s="310"/>
      <c r="E580" s="310"/>
      <c r="F580" s="310"/>
      <c r="G580" s="310"/>
      <c r="H580" s="269"/>
      <c r="I580" s="304"/>
      <c r="J580" s="304"/>
      <c r="K580" s="304"/>
    </row>
    <row r="581" spans="1:11" x14ac:dyDescent="0.25">
      <c r="A581" s="309"/>
      <c r="B581" s="282"/>
      <c r="C581" s="274"/>
      <c r="D581" s="310"/>
      <c r="E581" s="310"/>
      <c r="F581" s="310"/>
      <c r="G581" s="310"/>
      <c r="H581" s="269"/>
      <c r="I581" s="304"/>
      <c r="J581" s="304"/>
      <c r="K581" s="304"/>
    </row>
    <row r="582" spans="1:11" x14ac:dyDescent="0.25">
      <c r="A582" s="309"/>
      <c r="B582" s="282"/>
      <c r="C582" s="274"/>
      <c r="D582" s="310"/>
      <c r="E582" s="310"/>
      <c r="F582" s="310"/>
      <c r="G582" s="310"/>
      <c r="H582" s="269"/>
      <c r="I582" s="304"/>
      <c r="J582" s="304"/>
      <c r="K582" s="304"/>
    </row>
    <row r="583" spans="1:11" x14ac:dyDescent="0.25">
      <c r="A583" s="309"/>
      <c r="B583" s="282"/>
      <c r="C583" s="274"/>
      <c r="D583" s="310"/>
      <c r="E583" s="310"/>
      <c r="F583" s="310"/>
      <c r="G583" s="310"/>
      <c r="H583" s="269"/>
      <c r="I583" s="304"/>
      <c r="J583" s="304"/>
      <c r="K583" s="304"/>
    </row>
    <row r="584" spans="1:11" x14ac:dyDescent="0.25">
      <c r="A584" s="309"/>
      <c r="B584" s="282"/>
      <c r="C584" s="274"/>
      <c r="D584" s="310"/>
      <c r="E584" s="310"/>
      <c r="F584" s="310"/>
      <c r="G584" s="310"/>
      <c r="H584" s="269"/>
      <c r="I584" s="304"/>
      <c r="J584" s="304"/>
      <c r="K584" s="304"/>
    </row>
    <row r="585" spans="1:11" x14ac:dyDescent="0.25">
      <c r="A585" s="309"/>
      <c r="B585" s="282"/>
      <c r="C585" s="274"/>
      <c r="D585" s="310"/>
      <c r="E585" s="310"/>
      <c r="F585" s="310"/>
      <c r="G585" s="310"/>
      <c r="H585" s="269"/>
      <c r="I585" s="304"/>
      <c r="J585" s="304"/>
      <c r="K585" s="304"/>
    </row>
    <row r="586" spans="1:11" x14ac:dyDescent="0.25">
      <c r="A586" s="309"/>
      <c r="B586" s="282"/>
      <c r="C586" s="274"/>
      <c r="D586" s="310"/>
      <c r="E586" s="310"/>
      <c r="F586" s="310"/>
      <c r="G586" s="310"/>
      <c r="H586" s="269"/>
      <c r="I586" s="304"/>
      <c r="J586" s="304"/>
      <c r="K586" s="304"/>
    </row>
    <row r="587" spans="1:11" x14ac:dyDescent="0.25">
      <c r="A587" s="309"/>
      <c r="B587" s="282"/>
      <c r="C587" s="274"/>
      <c r="D587" s="310"/>
      <c r="E587" s="310"/>
      <c r="F587" s="310"/>
      <c r="G587" s="310"/>
      <c r="H587" s="269"/>
      <c r="I587" s="304"/>
      <c r="J587" s="304"/>
      <c r="K587" s="304"/>
    </row>
    <row r="588" spans="1:11" x14ac:dyDescent="0.25">
      <c r="A588" s="309"/>
      <c r="B588" s="282"/>
      <c r="C588" s="274"/>
      <c r="D588" s="310"/>
      <c r="E588" s="310"/>
      <c r="F588" s="310"/>
      <c r="G588" s="310"/>
      <c r="H588" s="269"/>
      <c r="I588" s="304"/>
      <c r="J588" s="304"/>
      <c r="K588" s="304"/>
    </row>
    <row r="589" spans="1:11" x14ac:dyDescent="0.25">
      <c r="A589" s="309"/>
      <c r="B589" s="282"/>
      <c r="C589" s="274"/>
      <c r="D589" s="310"/>
      <c r="E589" s="310"/>
      <c r="F589" s="310"/>
      <c r="G589" s="310"/>
      <c r="H589" s="269"/>
      <c r="I589" s="304"/>
      <c r="J589" s="304"/>
      <c r="K589" s="304"/>
    </row>
    <row r="590" spans="1:11" x14ac:dyDescent="0.25">
      <c r="A590" s="309"/>
      <c r="B590" s="282"/>
      <c r="C590" s="274"/>
      <c r="D590" s="310"/>
      <c r="E590" s="310"/>
      <c r="F590" s="310"/>
      <c r="G590" s="310"/>
      <c r="H590" s="269"/>
      <c r="I590" s="304"/>
      <c r="J590" s="304"/>
      <c r="K590" s="304"/>
    </row>
    <row r="591" spans="1:11" x14ac:dyDescent="0.25">
      <c r="A591" s="309"/>
      <c r="B591" s="282"/>
      <c r="C591" s="274"/>
      <c r="D591" s="310"/>
      <c r="E591" s="310"/>
      <c r="F591" s="310"/>
      <c r="G591" s="310"/>
      <c r="H591" s="269"/>
      <c r="I591" s="304"/>
      <c r="J591" s="304"/>
      <c r="K591" s="304"/>
    </row>
    <row r="592" spans="1:11" x14ac:dyDescent="0.25">
      <c r="A592" s="309"/>
      <c r="B592" s="282"/>
      <c r="C592" s="274"/>
      <c r="D592" s="310"/>
      <c r="E592" s="310"/>
      <c r="F592" s="310"/>
      <c r="G592" s="310"/>
      <c r="H592" s="269"/>
      <c r="I592" s="304"/>
      <c r="J592" s="304"/>
      <c r="K592" s="304"/>
    </row>
    <row r="593" spans="1:11" x14ac:dyDescent="0.25">
      <c r="A593" s="309"/>
      <c r="B593" s="282"/>
      <c r="C593" s="274"/>
      <c r="D593" s="310"/>
      <c r="E593" s="310"/>
      <c r="F593" s="310"/>
      <c r="G593" s="310"/>
      <c r="H593" s="269"/>
      <c r="I593" s="304"/>
      <c r="J593" s="304"/>
      <c r="K593" s="304"/>
    </row>
    <row r="594" spans="1:11" x14ac:dyDescent="0.25">
      <c r="A594" s="309"/>
      <c r="B594" s="282"/>
      <c r="C594" s="274"/>
      <c r="D594" s="310"/>
      <c r="E594" s="310"/>
      <c r="F594" s="310"/>
      <c r="G594" s="310"/>
      <c r="H594" s="269"/>
      <c r="I594" s="304"/>
      <c r="J594" s="304"/>
      <c r="K594" s="304"/>
    </row>
    <row r="595" spans="1:11" x14ac:dyDescent="0.25">
      <c r="A595" s="309"/>
      <c r="B595" s="282"/>
      <c r="C595" s="274"/>
      <c r="D595" s="310"/>
      <c r="E595" s="310"/>
      <c r="F595" s="310"/>
      <c r="G595" s="310"/>
      <c r="H595" s="269"/>
      <c r="I595" s="304"/>
      <c r="J595" s="304"/>
      <c r="K595" s="304"/>
    </row>
    <row r="596" spans="1:11" x14ac:dyDescent="0.25">
      <c r="A596" s="309"/>
      <c r="B596" s="282"/>
      <c r="C596" s="274"/>
      <c r="D596" s="310"/>
      <c r="E596" s="310"/>
      <c r="F596" s="310"/>
      <c r="G596" s="310"/>
      <c r="H596" s="269"/>
      <c r="I596" s="304"/>
      <c r="J596" s="304"/>
      <c r="K596" s="304"/>
    </row>
    <row r="597" spans="1:11" x14ac:dyDescent="0.25">
      <c r="A597" s="309"/>
      <c r="B597" s="282"/>
      <c r="C597" s="274"/>
      <c r="D597" s="310"/>
      <c r="E597" s="310"/>
      <c r="F597" s="310"/>
      <c r="G597" s="310"/>
      <c r="H597" s="269"/>
      <c r="I597" s="304"/>
      <c r="J597" s="304"/>
      <c r="K597" s="304"/>
    </row>
    <row r="598" spans="1:11" x14ac:dyDescent="0.25">
      <c r="A598" s="309"/>
      <c r="B598" s="282"/>
      <c r="C598" s="274"/>
      <c r="D598" s="310"/>
      <c r="E598" s="310"/>
      <c r="F598" s="310"/>
      <c r="G598" s="310"/>
      <c r="H598" s="269"/>
      <c r="I598" s="304"/>
      <c r="J598" s="304"/>
      <c r="K598" s="304"/>
    </row>
    <row r="599" spans="1:11" x14ac:dyDescent="0.25">
      <c r="A599" s="309"/>
      <c r="B599" s="282"/>
      <c r="C599" s="274"/>
      <c r="D599" s="310"/>
      <c r="E599" s="310"/>
      <c r="F599" s="310"/>
      <c r="G599" s="310"/>
      <c r="H599" s="269"/>
      <c r="I599" s="304"/>
      <c r="J599" s="304"/>
      <c r="K599" s="304"/>
    </row>
    <row r="600" spans="1:11" x14ac:dyDescent="0.25">
      <c r="A600" s="309"/>
      <c r="B600" s="282"/>
      <c r="C600" s="274"/>
      <c r="D600" s="310"/>
      <c r="E600" s="310"/>
      <c r="F600" s="310"/>
      <c r="G600" s="310"/>
      <c r="H600" s="269"/>
      <c r="I600" s="304"/>
      <c r="J600" s="304"/>
      <c r="K600" s="304"/>
    </row>
    <row r="601" spans="1:11" x14ac:dyDescent="0.25">
      <c r="A601" s="309"/>
      <c r="B601" s="282"/>
      <c r="C601" s="274"/>
      <c r="D601" s="310"/>
      <c r="E601" s="310"/>
      <c r="F601" s="310"/>
      <c r="G601" s="310"/>
      <c r="H601" s="269"/>
      <c r="I601" s="304"/>
      <c r="J601" s="304"/>
      <c r="K601" s="304"/>
    </row>
    <row r="602" spans="1:11" x14ac:dyDescent="0.25">
      <c r="A602" s="309"/>
      <c r="B602" s="282"/>
      <c r="C602" s="274"/>
      <c r="D602" s="310"/>
      <c r="E602" s="310"/>
      <c r="F602" s="310"/>
      <c r="G602" s="310"/>
      <c r="H602" s="269"/>
      <c r="I602" s="304"/>
      <c r="J602" s="304"/>
      <c r="K602" s="304"/>
    </row>
    <row r="603" spans="1:11" x14ac:dyDescent="0.25">
      <c r="A603" s="309"/>
      <c r="B603" s="282"/>
      <c r="C603" s="274"/>
      <c r="D603" s="310"/>
      <c r="E603" s="310"/>
      <c r="F603" s="310"/>
      <c r="G603" s="310"/>
      <c r="H603" s="269"/>
      <c r="I603" s="304"/>
      <c r="J603" s="304"/>
      <c r="K603" s="304"/>
    </row>
    <row r="604" spans="1:11" x14ac:dyDescent="0.25">
      <c r="A604" s="309"/>
      <c r="B604" s="282"/>
      <c r="C604" s="274"/>
      <c r="D604" s="310"/>
      <c r="E604" s="310"/>
      <c r="F604" s="310"/>
      <c r="G604" s="310"/>
      <c r="H604" s="269"/>
      <c r="I604" s="304"/>
      <c r="J604" s="304"/>
      <c r="K604" s="304"/>
    </row>
    <row r="605" spans="1:11" x14ac:dyDescent="0.25">
      <c r="A605" s="309"/>
      <c r="B605" s="282"/>
      <c r="C605" s="274"/>
      <c r="D605" s="310"/>
      <c r="E605" s="310"/>
      <c r="F605" s="310"/>
      <c r="G605" s="310"/>
      <c r="H605" s="269"/>
      <c r="I605" s="304"/>
      <c r="J605" s="304"/>
      <c r="K605" s="304"/>
    </row>
    <row r="606" spans="1:11" x14ac:dyDescent="0.25">
      <c r="A606" s="309"/>
      <c r="B606" s="282"/>
      <c r="C606" s="274"/>
      <c r="D606" s="310"/>
      <c r="E606" s="310"/>
      <c r="F606" s="310"/>
      <c r="G606" s="310"/>
      <c r="H606" s="269"/>
      <c r="I606" s="304"/>
      <c r="J606" s="304"/>
      <c r="K606" s="304"/>
    </row>
    <row r="607" spans="1:11" x14ac:dyDescent="0.25">
      <c r="A607" s="309"/>
      <c r="B607" s="282"/>
      <c r="C607" s="274"/>
      <c r="D607" s="310"/>
      <c r="E607" s="310"/>
      <c r="F607" s="310"/>
      <c r="G607" s="310"/>
      <c r="H607" s="269"/>
      <c r="I607" s="304"/>
      <c r="J607" s="304"/>
      <c r="K607" s="304"/>
    </row>
    <row r="608" spans="1:11" x14ac:dyDescent="0.25">
      <c r="A608" s="309"/>
      <c r="B608" s="282"/>
      <c r="C608" s="274"/>
      <c r="D608" s="310"/>
      <c r="E608" s="310"/>
      <c r="F608" s="310"/>
      <c r="G608" s="310"/>
      <c r="H608" s="269"/>
      <c r="I608" s="304"/>
      <c r="J608" s="304"/>
      <c r="K608" s="304"/>
    </row>
    <row r="609" spans="1:11" x14ac:dyDescent="0.25">
      <c r="A609" s="309"/>
      <c r="B609" s="282"/>
      <c r="C609" s="274"/>
      <c r="D609" s="310"/>
      <c r="E609" s="310"/>
      <c r="F609" s="310"/>
      <c r="G609" s="310"/>
      <c r="H609" s="269"/>
      <c r="I609" s="304"/>
      <c r="J609" s="304"/>
      <c r="K609" s="304"/>
    </row>
    <row r="610" spans="1:11" x14ac:dyDescent="0.25">
      <c r="A610" s="309"/>
      <c r="B610" s="282"/>
      <c r="C610" s="274"/>
      <c r="D610" s="310"/>
      <c r="E610" s="310"/>
      <c r="F610" s="310"/>
      <c r="G610" s="310"/>
      <c r="H610" s="269"/>
      <c r="I610" s="304"/>
      <c r="J610" s="304"/>
      <c r="K610" s="304"/>
    </row>
    <row r="611" spans="1:11" x14ac:dyDescent="0.25">
      <c r="A611" s="309"/>
      <c r="B611" s="282"/>
      <c r="C611" s="274"/>
      <c r="D611" s="310"/>
      <c r="E611" s="310"/>
      <c r="F611" s="310"/>
      <c r="G611" s="310"/>
      <c r="H611" s="269"/>
      <c r="I611" s="304"/>
      <c r="J611" s="304"/>
      <c r="K611" s="304"/>
    </row>
    <row r="612" spans="1:11" x14ac:dyDescent="0.25">
      <c r="A612" s="309"/>
      <c r="B612" s="282"/>
      <c r="C612" s="274"/>
      <c r="D612" s="310"/>
      <c r="E612" s="310"/>
      <c r="F612" s="310"/>
      <c r="G612" s="310"/>
      <c r="H612" s="269"/>
      <c r="I612" s="304"/>
      <c r="J612" s="304"/>
      <c r="K612" s="304"/>
    </row>
    <row r="613" spans="1:11" x14ac:dyDescent="0.25">
      <c r="A613" s="309"/>
      <c r="B613" s="282"/>
      <c r="C613" s="274"/>
      <c r="D613" s="310"/>
      <c r="E613" s="310"/>
      <c r="F613" s="310"/>
      <c r="G613" s="310"/>
      <c r="H613" s="269"/>
      <c r="I613" s="304"/>
      <c r="J613" s="304"/>
      <c r="K613" s="304"/>
    </row>
    <row r="614" spans="1:11" x14ac:dyDescent="0.25">
      <c r="A614" s="309"/>
      <c r="B614" s="282"/>
      <c r="C614" s="274"/>
      <c r="D614" s="310"/>
      <c r="E614" s="310"/>
      <c r="F614" s="310"/>
      <c r="G614" s="310"/>
      <c r="H614" s="269"/>
      <c r="I614" s="304"/>
      <c r="J614" s="304"/>
      <c r="K614" s="304"/>
    </row>
    <row r="615" spans="1:11" x14ac:dyDescent="0.25">
      <c r="A615" s="309"/>
      <c r="B615" s="282"/>
      <c r="C615" s="274"/>
      <c r="D615" s="310"/>
      <c r="E615" s="310"/>
      <c r="F615" s="310"/>
      <c r="G615" s="310"/>
      <c r="H615" s="269"/>
      <c r="I615" s="304"/>
      <c r="J615" s="304"/>
      <c r="K615" s="304"/>
    </row>
    <row r="616" spans="1:11" x14ac:dyDescent="0.25">
      <c r="A616" s="309"/>
      <c r="B616" s="282"/>
      <c r="C616" s="274"/>
      <c r="D616" s="310"/>
      <c r="E616" s="310"/>
      <c r="F616" s="310"/>
      <c r="G616" s="310"/>
      <c r="H616" s="269"/>
      <c r="I616" s="304"/>
      <c r="J616" s="304"/>
      <c r="K616" s="304"/>
    </row>
    <row r="617" spans="1:11" x14ac:dyDescent="0.25">
      <c r="A617" s="309"/>
      <c r="B617" s="282"/>
      <c r="C617" s="274"/>
      <c r="D617" s="310"/>
      <c r="E617" s="310"/>
      <c r="F617" s="310"/>
      <c r="G617" s="310"/>
      <c r="H617" s="269"/>
      <c r="I617" s="304"/>
      <c r="J617" s="304"/>
      <c r="K617" s="304"/>
    </row>
    <row r="618" spans="1:11" x14ac:dyDescent="0.25">
      <c r="A618" s="309"/>
      <c r="B618" s="282"/>
      <c r="C618" s="274"/>
      <c r="D618" s="310"/>
      <c r="E618" s="310"/>
      <c r="F618" s="310"/>
      <c r="G618" s="310"/>
      <c r="H618" s="269"/>
      <c r="I618" s="304"/>
      <c r="J618" s="304"/>
      <c r="K618" s="304"/>
    </row>
    <row r="619" spans="1:11" x14ac:dyDescent="0.25">
      <c r="A619" s="309"/>
      <c r="B619" s="282"/>
      <c r="C619" s="274"/>
      <c r="D619" s="310"/>
      <c r="E619" s="310"/>
      <c r="F619" s="310"/>
      <c r="G619" s="310"/>
      <c r="H619" s="269"/>
      <c r="I619" s="269"/>
      <c r="J619" s="269"/>
      <c r="K619" s="269"/>
    </row>
    <row r="620" spans="1:11" x14ac:dyDescent="0.25">
      <c r="A620" s="309"/>
      <c r="B620" s="282"/>
      <c r="C620" s="274"/>
      <c r="D620" s="310"/>
      <c r="E620" s="310"/>
      <c r="F620" s="310"/>
      <c r="G620" s="310"/>
      <c r="H620" s="269"/>
      <c r="I620" s="269"/>
      <c r="J620" s="269"/>
      <c r="K620" s="269"/>
    </row>
    <row r="621" spans="1:11" x14ac:dyDescent="0.25">
      <c r="A621" s="309"/>
      <c r="B621" s="282"/>
      <c r="C621" s="274"/>
      <c r="D621" s="310"/>
      <c r="E621" s="310"/>
      <c r="F621" s="310"/>
      <c r="G621" s="310"/>
      <c r="H621" s="269"/>
      <c r="I621" s="269"/>
      <c r="J621" s="269"/>
      <c r="K621" s="269"/>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9303C-9CED-4207-AE65-A8572E0A5AB8}">
  <sheetPr>
    <tabColor theme="9" tint="0.39997558519241921"/>
  </sheetPr>
  <dimension ref="A1:R42"/>
  <sheetViews>
    <sheetView zoomScale="90" zoomScaleNormal="90" workbookViewId="0">
      <selection activeCell="A3" sqref="A3:J3"/>
    </sheetView>
  </sheetViews>
  <sheetFormatPr defaultColWidth="9.140625" defaultRowHeight="15" x14ac:dyDescent="0.25"/>
  <cols>
    <col min="1" max="1" width="5.42578125" style="179" customWidth="1"/>
    <col min="2" max="2" width="7.7109375" style="179" customWidth="1"/>
    <col min="3" max="3" width="7.85546875" style="179" customWidth="1"/>
    <col min="4" max="4" width="83.42578125" style="179" customWidth="1"/>
    <col min="5" max="6" width="16.7109375" style="179" customWidth="1"/>
    <col min="7" max="7" width="16.85546875" style="179" customWidth="1"/>
    <col min="8" max="8" width="16.7109375" style="179" customWidth="1"/>
    <col min="9" max="9" width="35.42578125" style="179" customWidth="1"/>
    <col min="10" max="10" width="30" style="179" customWidth="1"/>
    <col min="11" max="11" width="25.85546875" style="179" customWidth="1"/>
    <col min="12" max="12" width="35" style="179" customWidth="1"/>
    <col min="13" max="13" width="16.28515625" style="179" customWidth="1"/>
    <col min="14" max="15" width="9.140625" style="179"/>
    <col min="16" max="16" width="8.5703125" style="179" customWidth="1"/>
    <col min="17" max="17" width="9.140625" style="179"/>
    <col min="18" max="18" width="11.28515625" style="179" bestFit="1" customWidth="1"/>
    <col min="19" max="19" width="10.140625" style="179" bestFit="1" customWidth="1"/>
    <col min="20" max="16384" width="9.140625" style="179"/>
  </cols>
  <sheetData>
    <row r="1" spans="1:18" x14ac:dyDescent="0.25">
      <c r="J1" s="180" t="s">
        <v>0</v>
      </c>
    </row>
    <row r="2" spans="1:18" ht="15" customHeight="1" x14ac:dyDescent="0.25">
      <c r="J2" s="180" t="s">
        <v>1</v>
      </c>
    </row>
    <row r="3" spans="1:18" ht="17.45" customHeight="1" x14ac:dyDescent="0.3">
      <c r="A3" s="366" t="s">
        <v>98</v>
      </c>
      <c r="B3" s="366"/>
      <c r="C3" s="366"/>
      <c r="D3" s="366"/>
      <c r="E3" s="366"/>
      <c r="F3" s="366"/>
      <c r="G3" s="366"/>
      <c r="H3" s="366"/>
      <c r="I3" s="366"/>
      <c r="J3" s="366"/>
      <c r="K3" s="181"/>
      <c r="L3" s="181"/>
    </row>
    <row r="4" spans="1:18" ht="16.5" customHeight="1" x14ac:dyDescent="0.25"/>
    <row r="5" spans="1:18" x14ac:dyDescent="0.25">
      <c r="C5" s="182" t="s">
        <v>3</v>
      </c>
      <c r="D5" s="183" t="s">
        <v>4</v>
      </c>
      <c r="L5" s="184"/>
      <c r="O5" s="185"/>
      <c r="P5" s="186"/>
    </row>
    <row r="6" spans="1:18" x14ac:dyDescent="0.25">
      <c r="C6" s="182" t="s">
        <v>5</v>
      </c>
      <c r="D6" s="187" t="s">
        <v>99</v>
      </c>
      <c r="L6" s="188"/>
      <c r="O6" s="185"/>
      <c r="P6" s="186"/>
      <c r="R6" s="189"/>
    </row>
    <row r="7" spans="1:18" ht="15.75" x14ac:dyDescent="0.25">
      <c r="L7" s="190"/>
      <c r="M7" s="191"/>
      <c r="N7" s="191"/>
      <c r="O7" s="185"/>
      <c r="P7" s="186"/>
      <c r="Q7" s="182"/>
      <c r="R7" s="189"/>
    </row>
    <row r="8" spans="1:18" x14ac:dyDescent="0.25">
      <c r="D8" s="192" t="s">
        <v>59</v>
      </c>
      <c r="E8" s="337">
        <v>1413.2</v>
      </c>
      <c r="F8" s="183" t="s">
        <v>93</v>
      </c>
      <c r="G8" s="191"/>
      <c r="H8" s="191"/>
      <c r="I8" s="191"/>
      <c r="J8" s="191"/>
      <c r="K8" s="191"/>
      <c r="N8" s="193"/>
    </row>
    <row r="9" spans="1:18" x14ac:dyDescent="0.25">
      <c r="D9" s="194" t="s">
        <v>8</v>
      </c>
      <c r="E9" s="195">
        <v>1456</v>
      </c>
      <c r="F9" s="196" t="s">
        <v>93</v>
      </c>
      <c r="G9" s="191"/>
      <c r="H9" s="191"/>
      <c r="I9" s="191"/>
      <c r="J9" s="191"/>
      <c r="K9" s="191"/>
      <c r="M9" s="191"/>
      <c r="N9" s="197"/>
      <c r="Q9" s="191"/>
    </row>
    <row r="10" spans="1:18" ht="15.75" thickBot="1" x14ac:dyDescent="0.3">
      <c r="D10" s="198"/>
      <c r="E10" s="199"/>
      <c r="F10" s="191"/>
      <c r="G10" s="191"/>
      <c r="H10" s="191"/>
      <c r="I10" s="191"/>
      <c r="J10" s="191"/>
      <c r="K10" s="191"/>
      <c r="M10" s="191"/>
      <c r="N10" s="197"/>
      <c r="Q10" s="191"/>
    </row>
    <row r="11" spans="1:18" ht="15.75" thickBot="1" x14ac:dyDescent="0.3">
      <c r="D11" s="198"/>
      <c r="E11" s="387" t="s">
        <v>103</v>
      </c>
      <c r="F11" s="388"/>
      <c r="G11" s="389" t="s">
        <v>104</v>
      </c>
      <c r="H11" s="390"/>
      <c r="I11" s="191"/>
      <c r="J11" s="191"/>
      <c r="K11" s="191"/>
      <c r="M11" s="191"/>
      <c r="N11" s="197"/>
      <c r="Q11" s="191"/>
    </row>
    <row r="12" spans="1:18" x14ac:dyDescent="0.25">
      <c r="B12" s="200" t="s">
        <v>12</v>
      </c>
      <c r="C12" s="201"/>
      <c r="D12" s="201"/>
      <c r="E12" s="202" t="s">
        <v>100</v>
      </c>
      <c r="F12" s="203" t="s">
        <v>14</v>
      </c>
      <c r="G12" s="202" t="s">
        <v>100</v>
      </c>
      <c r="H12" s="203" t="s">
        <v>14</v>
      </c>
      <c r="I12" s="204" t="s">
        <v>15</v>
      </c>
      <c r="J12" s="205" t="s">
        <v>16</v>
      </c>
    </row>
    <row r="13" spans="1:18" ht="15" customHeight="1" x14ac:dyDescent="0.25">
      <c r="B13" s="206"/>
      <c r="C13" s="207" t="s">
        <v>101</v>
      </c>
      <c r="D13" s="208"/>
      <c r="E13" s="331" t="s">
        <v>18</v>
      </c>
      <c r="F13" s="332" t="s">
        <v>18</v>
      </c>
      <c r="G13" s="209">
        <f t="shared" ref="G13:G18" si="0">H13/$E$8</f>
        <v>0.14657486555335408</v>
      </c>
      <c r="H13" s="210">
        <f>'Annuiteetgraafik BIL_H6'!F17</f>
        <v>207.1396</v>
      </c>
      <c r="I13" s="379" t="s">
        <v>19</v>
      </c>
      <c r="J13" s="264"/>
      <c r="K13" s="211"/>
      <c r="O13" s="182"/>
      <c r="P13" s="211"/>
      <c r="Q13" s="212"/>
    </row>
    <row r="14" spans="1:18" ht="15" customHeight="1" x14ac:dyDescent="0.25">
      <c r="B14" s="206"/>
      <c r="C14" s="207" t="s">
        <v>102</v>
      </c>
      <c r="D14" s="208"/>
      <c r="E14" s="331" t="s">
        <v>18</v>
      </c>
      <c r="F14" s="332" t="s">
        <v>18</v>
      </c>
      <c r="G14" s="209">
        <f t="shared" si="0"/>
        <v>0.91356655122146135</v>
      </c>
      <c r="H14" s="210">
        <f>'Annuiteetgraafik PT_H6'!F14</f>
        <v>1291.0522501861692</v>
      </c>
      <c r="I14" s="379"/>
      <c r="J14" s="333" t="s">
        <v>105</v>
      </c>
      <c r="K14" s="211"/>
      <c r="O14" s="182"/>
      <c r="P14" s="211"/>
      <c r="Q14" s="212"/>
    </row>
    <row r="15" spans="1:18" ht="15" customHeight="1" x14ac:dyDescent="0.25">
      <c r="B15" s="213">
        <v>400</v>
      </c>
      <c r="C15" s="380" t="s">
        <v>27</v>
      </c>
      <c r="D15" s="375"/>
      <c r="E15" s="331" t="s">
        <v>18</v>
      </c>
      <c r="F15" s="332" t="s">
        <v>18</v>
      </c>
      <c r="G15" s="338">
        <f t="shared" si="0"/>
        <v>0.32603311633172938</v>
      </c>
      <c r="H15" s="339">
        <v>460.75</v>
      </c>
      <c r="I15" s="379"/>
      <c r="J15" s="381"/>
      <c r="O15" s="182"/>
      <c r="P15" s="211"/>
      <c r="Q15" s="212"/>
    </row>
    <row r="16" spans="1:18" ht="15" customHeight="1" x14ac:dyDescent="0.25">
      <c r="B16" s="213">
        <v>100</v>
      </c>
      <c r="C16" s="214" t="s">
        <v>30</v>
      </c>
      <c r="D16" s="215"/>
      <c r="E16" s="209">
        <f t="shared" ref="E16:E18" si="1">F16/$E$8</f>
        <v>5.4910840645343892E-2</v>
      </c>
      <c r="F16" s="210">
        <v>77.599999999999994</v>
      </c>
      <c r="G16" s="209">
        <f t="shared" si="0"/>
        <v>5.4910840645343892E-2</v>
      </c>
      <c r="H16" s="210">
        <v>77.599999999999994</v>
      </c>
      <c r="I16" s="384" t="s">
        <v>31</v>
      </c>
      <c r="J16" s="382"/>
      <c r="K16" s="211"/>
      <c r="O16" s="182"/>
      <c r="P16" s="211"/>
      <c r="Q16" s="212"/>
    </row>
    <row r="17" spans="1:17" ht="15" customHeight="1" x14ac:dyDescent="0.25">
      <c r="B17" s="213">
        <v>200</v>
      </c>
      <c r="C17" s="216" t="s">
        <v>32</v>
      </c>
      <c r="D17" s="217"/>
      <c r="E17" s="209">
        <f t="shared" si="1"/>
        <v>0.20368489951882254</v>
      </c>
      <c r="F17" s="210">
        <v>287.84750000000003</v>
      </c>
      <c r="G17" s="209">
        <f t="shared" si="0"/>
        <v>0.20368489951882254</v>
      </c>
      <c r="H17" s="210">
        <v>287.84750000000003</v>
      </c>
      <c r="I17" s="385"/>
      <c r="J17" s="382"/>
      <c r="K17" s="211"/>
      <c r="O17" s="182"/>
      <c r="P17" s="211"/>
      <c r="Q17" s="212"/>
    </row>
    <row r="18" spans="1:17" ht="15" customHeight="1" x14ac:dyDescent="0.25">
      <c r="B18" s="213">
        <v>500</v>
      </c>
      <c r="C18" s="216" t="s">
        <v>33</v>
      </c>
      <c r="D18" s="217"/>
      <c r="E18" s="209">
        <f t="shared" si="1"/>
        <v>4.6674214548542313E-3</v>
      </c>
      <c r="F18" s="210">
        <v>6.5960000000000001</v>
      </c>
      <c r="G18" s="209">
        <f t="shared" si="0"/>
        <v>4.6674214548542313E-3</v>
      </c>
      <c r="H18" s="210">
        <v>6.5960000000000001</v>
      </c>
      <c r="I18" s="386"/>
      <c r="J18" s="383"/>
      <c r="K18" s="211"/>
      <c r="O18" s="182"/>
      <c r="P18" s="211"/>
      <c r="Q18" s="212"/>
    </row>
    <row r="19" spans="1:17" x14ac:dyDescent="0.25">
      <c r="B19" s="218"/>
      <c r="C19" s="219" t="s">
        <v>34</v>
      </c>
      <c r="D19" s="219"/>
      <c r="E19" s="220">
        <f>SUM(E13:E18)</f>
        <v>0.26326316161902064</v>
      </c>
      <c r="F19" s="221">
        <f>SUM(F13:F18)</f>
        <v>372.04349999999999</v>
      </c>
      <c r="G19" s="220">
        <f>SUM(G13:G18)</f>
        <v>1.6494376947255653</v>
      </c>
      <c r="H19" s="221">
        <f>SUM(H13:H18)</f>
        <v>2330.9853501861689</v>
      </c>
      <c r="I19" s="222"/>
      <c r="J19" s="223"/>
      <c r="K19" s="211"/>
      <c r="P19" s="211"/>
      <c r="Q19" s="212"/>
    </row>
    <row r="20" spans="1:17" x14ac:dyDescent="0.25">
      <c r="B20" s="224"/>
      <c r="C20" s="225"/>
      <c r="D20" s="225"/>
      <c r="E20" s="226"/>
      <c r="F20" s="227"/>
      <c r="G20" s="226"/>
      <c r="H20" s="227"/>
      <c r="I20" s="228"/>
      <c r="J20" s="229"/>
      <c r="K20" s="211"/>
      <c r="L20" s="330"/>
      <c r="P20" s="211"/>
      <c r="Q20" s="212"/>
    </row>
    <row r="21" spans="1:17" x14ac:dyDescent="0.25">
      <c r="B21" s="230" t="s">
        <v>35</v>
      </c>
      <c r="C21" s="219"/>
      <c r="D21" s="219"/>
      <c r="E21" s="231" t="s">
        <v>100</v>
      </c>
      <c r="F21" s="232" t="s">
        <v>14</v>
      </c>
      <c r="G21" s="231" t="s">
        <v>100</v>
      </c>
      <c r="H21" s="232" t="s">
        <v>14</v>
      </c>
      <c r="I21" s="233" t="s">
        <v>15</v>
      </c>
      <c r="J21" s="234" t="s">
        <v>16</v>
      </c>
      <c r="K21" s="211"/>
      <c r="P21" s="211"/>
      <c r="Q21" s="212"/>
    </row>
    <row r="22" spans="1:17" ht="15.75" customHeight="1" x14ac:dyDescent="0.25">
      <c r="B22" s="213">
        <v>300</v>
      </c>
      <c r="C22" s="368" t="s">
        <v>36</v>
      </c>
      <c r="D22" s="369"/>
      <c r="E22" s="235">
        <f>F22/$E$8</f>
        <v>0.44340503821115196</v>
      </c>
      <c r="F22" s="236">
        <v>626.62</v>
      </c>
      <c r="G22" s="235">
        <f>H22/$E$8</f>
        <v>0.44340503821115196</v>
      </c>
      <c r="H22" s="236">
        <f>F22</f>
        <v>626.62</v>
      </c>
      <c r="I22" s="237" t="s">
        <v>37</v>
      </c>
      <c r="J22" s="370" t="s">
        <v>38</v>
      </c>
      <c r="O22" s="182"/>
      <c r="P22" s="211"/>
      <c r="Q22" s="212"/>
    </row>
    <row r="23" spans="1:17" ht="15" customHeight="1" x14ac:dyDescent="0.25">
      <c r="B23" s="213">
        <v>600</v>
      </c>
      <c r="C23" s="216" t="s">
        <v>40</v>
      </c>
      <c r="D23" s="217"/>
      <c r="E23" s="235"/>
      <c r="F23" s="236"/>
      <c r="G23" s="235"/>
      <c r="H23" s="236"/>
      <c r="I23" s="238"/>
      <c r="J23" s="371"/>
      <c r="K23" s="211"/>
      <c r="O23" s="182"/>
      <c r="P23" s="211"/>
      <c r="Q23" s="212"/>
    </row>
    <row r="24" spans="1:17" ht="15" customHeight="1" x14ac:dyDescent="0.25">
      <c r="B24" s="213"/>
      <c r="C24" s="216">
        <v>610</v>
      </c>
      <c r="D24" s="217" t="s">
        <v>41</v>
      </c>
      <c r="E24" s="235">
        <f t="shared" ref="E24" si="2">F24/$E$8</f>
        <v>1.5100481177469571</v>
      </c>
      <c r="F24" s="236">
        <v>2134</v>
      </c>
      <c r="G24" s="235">
        <f t="shared" ref="G24" si="3">H24/$E$8</f>
        <v>1.5100481177469571</v>
      </c>
      <c r="H24" s="236">
        <f>F24</f>
        <v>2134</v>
      </c>
      <c r="I24" s="373" t="s">
        <v>42</v>
      </c>
      <c r="J24" s="371"/>
      <c r="K24" s="211"/>
      <c r="O24" s="182"/>
      <c r="P24" s="211"/>
      <c r="Q24" s="212"/>
    </row>
    <row r="25" spans="1:17" x14ac:dyDescent="0.25">
      <c r="B25" s="213"/>
      <c r="C25" s="216">
        <v>620</v>
      </c>
      <c r="D25" s="217" t="s">
        <v>43</v>
      </c>
      <c r="E25" s="328" t="s">
        <v>18</v>
      </c>
      <c r="F25" s="329" t="s">
        <v>18</v>
      </c>
      <c r="G25" s="328" t="s">
        <v>18</v>
      </c>
      <c r="H25" s="329" t="s">
        <v>18</v>
      </c>
      <c r="I25" s="374"/>
      <c r="J25" s="371"/>
      <c r="K25" s="211"/>
      <c r="O25" s="182"/>
      <c r="P25" s="211"/>
      <c r="Q25" s="212"/>
    </row>
    <row r="26" spans="1:17" x14ac:dyDescent="0.25">
      <c r="B26" s="213"/>
      <c r="C26" s="216">
        <v>630</v>
      </c>
      <c r="D26" s="217" t="s">
        <v>44</v>
      </c>
      <c r="E26" s="328" t="s">
        <v>18</v>
      </c>
      <c r="F26" s="329" t="s">
        <v>18</v>
      </c>
      <c r="G26" s="328" t="s">
        <v>18</v>
      </c>
      <c r="H26" s="329" t="s">
        <v>18</v>
      </c>
      <c r="I26" s="374"/>
      <c r="J26" s="371"/>
      <c r="K26" s="211"/>
      <c r="O26" s="182"/>
      <c r="P26" s="211"/>
      <c r="Q26" s="212"/>
    </row>
    <row r="27" spans="1:17" x14ac:dyDescent="0.25">
      <c r="B27" s="213">
        <v>700</v>
      </c>
      <c r="C27" s="375" t="s">
        <v>45</v>
      </c>
      <c r="D27" s="376"/>
      <c r="E27" s="235">
        <v>0</v>
      </c>
      <c r="F27" s="336">
        <f>E27*$E$8</f>
        <v>0</v>
      </c>
      <c r="G27" s="235">
        <v>0</v>
      </c>
      <c r="H27" s="336">
        <f>G27*$E$8</f>
        <v>0</v>
      </c>
      <c r="I27" s="341" t="s">
        <v>37</v>
      </c>
      <c r="J27" s="372"/>
      <c r="K27" s="211"/>
      <c r="O27" s="182"/>
      <c r="P27" s="211"/>
      <c r="Q27" s="212"/>
    </row>
    <row r="28" spans="1:17" ht="15.75" thickBot="1" x14ac:dyDescent="0.3">
      <c r="B28" s="239"/>
      <c r="C28" s="240" t="s">
        <v>48</v>
      </c>
      <c r="D28" s="240"/>
      <c r="E28" s="334">
        <f>SUM(E22:E27)</f>
        <v>1.9534531559581092</v>
      </c>
      <c r="F28" s="335">
        <f>SUM(F22:F27)</f>
        <v>2760.62</v>
      </c>
      <c r="G28" s="334">
        <f>SUM(G22:G27)</f>
        <v>1.9534531559581092</v>
      </c>
      <c r="H28" s="335">
        <f>SUM(H22:H27)</f>
        <v>2760.62</v>
      </c>
      <c r="I28" s="241"/>
      <c r="J28" s="242"/>
      <c r="K28" s="211"/>
      <c r="P28" s="211"/>
      <c r="Q28" s="212"/>
    </row>
    <row r="29" spans="1:17" ht="17.25" customHeight="1" x14ac:dyDescent="0.25">
      <c r="B29" s="243"/>
      <c r="C29" s="191"/>
      <c r="D29" s="191"/>
      <c r="E29" s="244"/>
      <c r="F29" s="245"/>
      <c r="G29" s="244"/>
      <c r="H29" s="245"/>
      <c r="I29" s="246"/>
      <c r="K29" s="211"/>
    </row>
    <row r="30" spans="1:17" x14ac:dyDescent="0.25">
      <c r="B30" s="377" t="s">
        <v>49</v>
      </c>
      <c r="C30" s="377"/>
      <c r="D30" s="377"/>
      <c r="E30" s="244">
        <f>E19+E28</f>
        <v>2.2167163175771298</v>
      </c>
      <c r="F30" s="245">
        <f>F19+F28</f>
        <v>3132.6634999999997</v>
      </c>
      <c r="G30" s="244">
        <f>G19+G28</f>
        <v>3.6028908506836745</v>
      </c>
      <c r="H30" s="245">
        <f>H19+H28</f>
        <v>5091.6053501861688</v>
      </c>
      <c r="I30" s="246"/>
    </row>
    <row r="31" spans="1:17" x14ac:dyDescent="0.25">
      <c r="A31" s="179">
        <v>14</v>
      </c>
      <c r="B31" s="243" t="s">
        <v>50</v>
      </c>
      <c r="C31" s="247"/>
      <c r="D31" s="248">
        <v>0.2</v>
      </c>
      <c r="E31" s="249">
        <f>E30*D31</f>
        <v>0.44334326351542597</v>
      </c>
      <c r="F31" s="245">
        <f>F30*D31</f>
        <v>626.53269999999998</v>
      </c>
      <c r="G31" s="249">
        <f>G30*D31</f>
        <v>0.72057817013673497</v>
      </c>
      <c r="H31" s="245">
        <f>H30*D31</f>
        <v>1018.3210700372338</v>
      </c>
    </row>
    <row r="32" spans="1:17" x14ac:dyDescent="0.25">
      <c r="B32" s="191" t="s">
        <v>51</v>
      </c>
      <c r="C32" s="191"/>
      <c r="D32" s="191"/>
      <c r="E32" s="244">
        <f>E30+E31</f>
        <v>2.6600595810925558</v>
      </c>
      <c r="F32" s="245">
        <f>F30+F31</f>
        <v>3759.1961999999994</v>
      </c>
      <c r="G32" s="244">
        <f>G30+G31</f>
        <v>4.3234690208204096</v>
      </c>
      <c r="H32" s="245">
        <f>H30+H31</f>
        <v>6109.9264202234026</v>
      </c>
      <c r="I32" s="246"/>
    </row>
    <row r="33" spans="2:12" x14ac:dyDescent="0.25">
      <c r="B33" s="191" t="s">
        <v>52</v>
      </c>
      <c r="C33" s="191"/>
      <c r="D33" s="191"/>
      <c r="E33" s="250">
        <v>6</v>
      </c>
      <c r="F33" s="245">
        <f>F30*E33</f>
        <v>18795.981</v>
      </c>
      <c r="G33" s="250">
        <v>12</v>
      </c>
      <c r="H33" s="245">
        <f>H30*G33</f>
        <v>61099.26420223403</v>
      </c>
      <c r="I33" s="246"/>
      <c r="J33" s="251"/>
    </row>
    <row r="34" spans="2:12" ht="15.75" thickBot="1" x14ac:dyDescent="0.3">
      <c r="B34" s="191" t="s">
        <v>54</v>
      </c>
      <c r="C34" s="191"/>
      <c r="D34" s="191"/>
      <c r="E34" s="252">
        <v>6</v>
      </c>
      <c r="F34" s="253">
        <f>F32*E34</f>
        <v>22555.177199999998</v>
      </c>
      <c r="G34" s="252">
        <v>12</v>
      </c>
      <c r="H34" s="253">
        <f>H32*G34</f>
        <v>73319.117042680824</v>
      </c>
      <c r="I34" s="254"/>
      <c r="J34" s="254"/>
    </row>
    <row r="35" spans="2:12" ht="15.75" x14ac:dyDescent="0.25">
      <c r="B35" s="378"/>
      <c r="C35" s="378"/>
      <c r="D35" s="378"/>
      <c r="E35" s="378"/>
      <c r="F35" s="378"/>
      <c r="G35" s="255"/>
      <c r="H35" s="255"/>
      <c r="I35" s="255"/>
      <c r="J35" s="255"/>
      <c r="K35" s="255"/>
      <c r="L35" s="190"/>
    </row>
    <row r="36" spans="2:12" ht="42.75" customHeight="1" x14ac:dyDescent="0.25">
      <c r="B36" s="367" t="s">
        <v>55</v>
      </c>
      <c r="C36" s="367"/>
      <c r="D36" s="367"/>
      <c r="E36" s="367"/>
      <c r="F36" s="367"/>
      <c r="G36" s="367"/>
      <c r="H36" s="367"/>
      <c r="I36" s="256"/>
      <c r="J36" s="256"/>
      <c r="K36" s="256"/>
      <c r="L36" s="256"/>
    </row>
    <row r="37" spans="2:12" ht="15.75" x14ac:dyDescent="0.25">
      <c r="B37" s="257"/>
      <c r="C37" s="190"/>
      <c r="D37" s="190"/>
      <c r="E37" s="190"/>
      <c r="F37" s="190"/>
      <c r="G37" s="190"/>
      <c r="H37" s="190"/>
      <c r="I37" s="190"/>
      <c r="J37" s="190"/>
      <c r="K37" s="190"/>
      <c r="L37" s="190"/>
    </row>
    <row r="38" spans="2:12" ht="15.75" x14ac:dyDescent="0.25">
      <c r="B38" s="190"/>
      <c r="C38" s="190"/>
      <c r="D38" s="190"/>
      <c r="E38" s="190"/>
      <c r="F38" s="190"/>
      <c r="G38" s="190"/>
      <c r="H38" s="190"/>
      <c r="I38" s="190"/>
      <c r="J38" s="190"/>
      <c r="K38" s="190"/>
      <c r="L38" s="190"/>
    </row>
    <row r="39" spans="2:12" x14ac:dyDescent="0.25">
      <c r="B39" s="191" t="s">
        <v>56</v>
      </c>
      <c r="C39" s="191"/>
      <c r="D39" s="191"/>
      <c r="E39" s="191" t="s">
        <v>57</v>
      </c>
    </row>
    <row r="41" spans="2:12" x14ac:dyDescent="0.25">
      <c r="B41" s="258" t="s">
        <v>58</v>
      </c>
      <c r="C41" s="258"/>
      <c r="D41" s="258"/>
      <c r="E41" s="258" t="s">
        <v>58</v>
      </c>
      <c r="F41" s="258"/>
      <c r="G41" s="258"/>
      <c r="H41" s="258"/>
      <c r="I41" s="258"/>
      <c r="J41" s="258"/>
      <c r="K41" s="258"/>
    </row>
    <row r="42" spans="2:12" ht="15.75" x14ac:dyDescent="0.25">
      <c r="B42" s="190"/>
      <c r="C42" s="190"/>
      <c r="D42" s="190"/>
      <c r="E42" s="190"/>
      <c r="F42" s="190"/>
      <c r="G42" s="190"/>
      <c r="H42" s="190"/>
      <c r="I42" s="190"/>
      <c r="J42" s="190"/>
      <c r="K42" s="190"/>
      <c r="L42" s="190"/>
    </row>
  </sheetData>
  <mergeCells count="14">
    <mergeCell ref="A3:J3"/>
    <mergeCell ref="B36:H36"/>
    <mergeCell ref="C22:D22"/>
    <mergeCell ref="J22:J27"/>
    <mergeCell ref="I24:I26"/>
    <mergeCell ref="C27:D27"/>
    <mergeCell ref="B30:D30"/>
    <mergeCell ref="B35:F35"/>
    <mergeCell ref="I13:I15"/>
    <mergeCell ref="C15:D15"/>
    <mergeCell ref="J15:J18"/>
    <mergeCell ref="I16:I18"/>
    <mergeCell ref="E11:F11"/>
    <mergeCell ref="G11:H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D1DF-4794-4C53-A07C-D4381CE28071}">
  <sheetPr codeName="Sheet14"/>
  <dimension ref="A1:P281"/>
  <sheetViews>
    <sheetView topLeftCell="A231" workbookViewId="0">
      <selection activeCell="B4" sqref="B4"/>
    </sheetView>
  </sheetViews>
  <sheetFormatPr defaultColWidth="9.140625" defaultRowHeight="15" x14ac:dyDescent="0.25"/>
  <cols>
    <col min="1" max="1" width="9.140625" style="101" customWidth="1"/>
    <col min="2" max="2" width="7.85546875" style="101" customWidth="1"/>
    <col min="3" max="3" width="14.7109375" style="101" customWidth="1"/>
    <col min="4" max="4" width="14.28515625" style="101" customWidth="1"/>
    <col min="5" max="7" width="14.7109375" style="101" customWidth="1"/>
    <col min="8" max="10" width="9.140625" style="101"/>
    <col min="11" max="11" width="11" style="101" customWidth="1"/>
    <col min="12" max="16384" width="9.140625" style="101"/>
  </cols>
  <sheetData>
    <row r="1" spans="1:16" x14ac:dyDescent="0.25">
      <c r="A1" s="99"/>
      <c r="B1" s="99"/>
      <c r="C1" s="99"/>
      <c r="D1" s="99"/>
      <c r="E1" s="99"/>
      <c r="F1" s="99"/>
      <c r="G1" s="100"/>
    </row>
    <row r="2" spans="1:16" x14ac:dyDescent="0.25">
      <c r="A2" s="99"/>
      <c r="B2" s="99"/>
      <c r="C2" s="99"/>
      <c r="D2" s="99"/>
      <c r="E2" s="99"/>
      <c r="F2" s="102"/>
      <c r="G2" s="103"/>
    </row>
    <row r="3" spans="1:16" x14ac:dyDescent="0.25">
      <c r="A3" s="104"/>
      <c r="B3" s="104"/>
      <c r="C3" s="104"/>
      <c r="D3" s="104"/>
      <c r="E3" s="104"/>
      <c r="F3" s="102"/>
      <c r="G3" s="103"/>
      <c r="H3" s="105"/>
      <c r="I3" s="105"/>
      <c r="J3" s="105"/>
      <c r="K3" s="106" t="s">
        <v>3</v>
      </c>
      <c r="L3" s="106" t="s">
        <v>59</v>
      </c>
      <c r="M3" s="107"/>
      <c r="N3" s="105"/>
    </row>
    <row r="4" spans="1:16" ht="18.75" x14ac:dyDescent="0.3">
      <c r="A4" s="104"/>
      <c r="B4" s="108" t="s">
        <v>60</v>
      </c>
      <c r="C4" s="104"/>
      <c r="D4" s="104"/>
      <c r="E4" s="102"/>
      <c r="F4" s="109" t="s">
        <v>107</v>
      </c>
      <c r="G4" s="104"/>
      <c r="H4" s="105"/>
      <c r="I4" s="105"/>
      <c r="J4" s="105"/>
      <c r="K4" s="110" t="s">
        <v>61</v>
      </c>
      <c r="L4" s="111">
        <v>1413.17</v>
      </c>
      <c r="M4" s="112">
        <v>0.97058379120879124</v>
      </c>
      <c r="N4" s="113"/>
      <c r="O4" s="114"/>
    </row>
    <row r="5" spans="1:16" x14ac:dyDescent="0.25">
      <c r="A5" s="104"/>
      <c r="B5" s="104"/>
      <c r="C5" s="104"/>
      <c r="D5" s="104"/>
      <c r="E5" s="104"/>
      <c r="F5" s="115"/>
      <c r="G5" s="104"/>
      <c r="H5" s="105"/>
      <c r="I5" s="105"/>
      <c r="J5" s="105"/>
      <c r="K5" s="110" t="s">
        <v>62</v>
      </c>
      <c r="L5" s="111"/>
      <c r="M5" s="112">
        <v>0</v>
      </c>
      <c r="N5" s="116"/>
      <c r="O5" s="114"/>
    </row>
    <row r="6" spans="1:16" x14ac:dyDescent="0.25">
      <c r="A6" s="104"/>
      <c r="B6" s="117" t="s">
        <v>63</v>
      </c>
      <c r="C6" s="118"/>
      <c r="D6" s="119"/>
      <c r="E6" s="120">
        <v>44927</v>
      </c>
      <c r="F6" s="121"/>
      <c r="G6" s="104"/>
      <c r="H6" s="105"/>
      <c r="I6" s="105"/>
      <c r="J6" s="105"/>
      <c r="K6" s="110" t="s">
        <v>64</v>
      </c>
      <c r="L6" s="111"/>
      <c r="M6" s="112">
        <v>0</v>
      </c>
      <c r="N6" s="122"/>
      <c r="O6" s="123"/>
    </row>
    <row r="7" spans="1:16" x14ac:dyDescent="0.25">
      <c r="A7" s="104"/>
      <c r="B7" s="124" t="s">
        <v>65</v>
      </c>
      <c r="C7" s="102"/>
      <c r="D7" s="105"/>
      <c r="E7" s="125">
        <v>229</v>
      </c>
      <c r="F7" s="126" t="s">
        <v>66</v>
      </c>
      <c r="G7" s="104"/>
      <c r="H7" s="105"/>
      <c r="I7" s="105"/>
      <c r="J7" s="105"/>
      <c r="K7" s="110" t="s">
        <v>67</v>
      </c>
      <c r="L7" s="111"/>
      <c r="M7" s="112">
        <v>0</v>
      </c>
      <c r="N7" s="127"/>
      <c r="O7" s="128"/>
    </row>
    <row r="8" spans="1:16" x14ac:dyDescent="0.25">
      <c r="A8" s="104"/>
      <c r="B8" s="124" t="s">
        <v>68</v>
      </c>
      <c r="C8" s="102"/>
      <c r="D8" s="129">
        <v>44926</v>
      </c>
      <c r="E8" s="265">
        <v>85367</v>
      </c>
      <c r="F8" s="126" t="s">
        <v>69</v>
      </c>
      <c r="G8" s="259"/>
      <c r="H8" s="105"/>
      <c r="I8" s="105"/>
      <c r="J8" s="105"/>
      <c r="K8" s="110" t="s">
        <v>70</v>
      </c>
      <c r="L8" s="111"/>
      <c r="M8" s="112">
        <v>0</v>
      </c>
      <c r="N8" s="127"/>
      <c r="O8" s="128"/>
    </row>
    <row r="9" spans="1:16" x14ac:dyDescent="0.25">
      <c r="A9" s="104"/>
      <c r="B9" s="124" t="s">
        <v>68</v>
      </c>
      <c r="C9" s="102"/>
      <c r="D9" s="129">
        <v>51883</v>
      </c>
      <c r="E9" s="265">
        <v>85367</v>
      </c>
      <c r="F9" s="126" t="s">
        <v>69</v>
      </c>
      <c r="G9" s="259"/>
      <c r="H9" s="113"/>
      <c r="I9" s="105"/>
      <c r="J9" s="105"/>
      <c r="K9" s="130" t="s">
        <v>71</v>
      </c>
      <c r="L9" s="131">
        <v>1456</v>
      </c>
      <c r="M9" s="130"/>
      <c r="N9" s="127"/>
      <c r="O9" s="128"/>
    </row>
    <row r="10" spans="1:16" x14ac:dyDescent="0.25">
      <c r="A10" s="104"/>
      <c r="B10" s="124" t="s">
        <v>72</v>
      </c>
      <c r="C10" s="102"/>
      <c r="D10" s="105"/>
      <c r="E10" s="132">
        <v>0.97058379120879124</v>
      </c>
      <c r="F10" s="126"/>
      <c r="G10" s="104"/>
      <c r="H10" s="105"/>
      <c r="I10" s="105"/>
      <c r="J10" s="105"/>
      <c r="K10" s="105"/>
      <c r="L10" s="105"/>
      <c r="M10" s="133"/>
      <c r="N10" s="133"/>
      <c r="O10" s="134"/>
    </row>
    <row r="11" spans="1:16" x14ac:dyDescent="0.25">
      <c r="A11" s="104"/>
      <c r="B11" s="124" t="s">
        <v>73</v>
      </c>
      <c r="C11" s="102"/>
      <c r="D11" s="105"/>
      <c r="E11" s="265">
        <v>82855.83</v>
      </c>
      <c r="F11" s="126" t="s">
        <v>69</v>
      </c>
      <c r="G11" s="104"/>
      <c r="H11" s="105"/>
      <c r="I11" s="105"/>
      <c r="J11" s="105"/>
      <c r="K11" s="105"/>
      <c r="L11" s="105"/>
      <c r="M11" s="133"/>
      <c r="N11" s="133"/>
      <c r="O11" s="134"/>
    </row>
    <row r="12" spans="1:16" x14ac:dyDescent="0.25">
      <c r="A12" s="104"/>
      <c r="B12" s="124" t="s">
        <v>74</v>
      </c>
      <c r="C12" s="102"/>
      <c r="D12" s="105"/>
      <c r="E12" s="265">
        <v>82855.83</v>
      </c>
      <c r="F12" s="126" t="s">
        <v>69</v>
      </c>
      <c r="G12" s="104"/>
      <c r="H12" s="105"/>
      <c r="I12" s="105"/>
      <c r="J12" s="105"/>
      <c r="K12" s="135"/>
      <c r="L12" s="135"/>
      <c r="M12" s="127"/>
      <c r="N12" s="127"/>
      <c r="O12" s="128"/>
      <c r="P12" s="134"/>
    </row>
    <row r="13" spans="1:16" x14ac:dyDescent="0.25">
      <c r="A13" s="104"/>
      <c r="B13" s="136" t="s">
        <v>75</v>
      </c>
      <c r="C13" s="137"/>
      <c r="D13" s="138"/>
      <c r="E13" s="139">
        <v>0.03</v>
      </c>
      <c r="F13" s="140"/>
      <c r="G13" s="104"/>
      <c r="H13" s="105"/>
      <c r="I13" s="105"/>
      <c r="J13" s="105"/>
      <c r="K13" s="135"/>
      <c r="L13" s="135"/>
      <c r="M13" s="127"/>
      <c r="N13" s="127"/>
      <c r="O13" s="128"/>
      <c r="P13" s="134"/>
    </row>
    <row r="14" spans="1:16" x14ac:dyDescent="0.25">
      <c r="A14" s="104"/>
      <c r="B14" s="125"/>
      <c r="C14" s="102"/>
      <c r="D14" s="105"/>
      <c r="E14" s="141"/>
      <c r="F14" s="125"/>
      <c r="G14" s="104"/>
      <c r="H14" s="105"/>
      <c r="I14" s="105"/>
      <c r="J14" s="105"/>
      <c r="K14" s="135"/>
      <c r="L14" s="135"/>
      <c r="M14" s="127"/>
      <c r="N14" s="127"/>
      <c r="O14" s="128"/>
      <c r="P14" s="134"/>
    </row>
    <row r="15" spans="1:16" x14ac:dyDescent="0.25">
      <c r="A15" s="105"/>
      <c r="B15" s="105"/>
      <c r="C15" s="105"/>
      <c r="D15" s="105"/>
      <c r="E15" s="105"/>
      <c r="F15" s="105"/>
      <c r="G15" s="105"/>
      <c r="H15" s="105"/>
      <c r="I15" s="105"/>
      <c r="J15" s="105"/>
      <c r="K15" s="135"/>
      <c r="L15" s="135"/>
      <c r="M15" s="127"/>
      <c r="N15" s="127"/>
      <c r="O15" s="128"/>
      <c r="P15" s="134"/>
    </row>
    <row r="16" spans="1:16" ht="15.75" thickBot="1" x14ac:dyDescent="0.3">
      <c r="A16" s="142" t="s">
        <v>76</v>
      </c>
      <c r="B16" s="142" t="s">
        <v>77</v>
      </c>
      <c r="C16" s="142" t="s">
        <v>78</v>
      </c>
      <c r="D16" s="142" t="s">
        <v>79</v>
      </c>
      <c r="E16" s="142" t="s">
        <v>80</v>
      </c>
      <c r="F16" s="142" t="s">
        <v>81</v>
      </c>
      <c r="G16" s="142" t="s">
        <v>82</v>
      </c>
      <c r="H16" s="105"/>
      <c r="I16" s="105"/>
      <c r="J16" s="105"/>
      <c r="K16" s="135"/>
      <c r="L16" s="135"/>
      <c r="M16" s="127"/>
      <c r="N16" s="127"/>
      <c r="O16" s="128"/>
      <c r="P16" s="134"/>
    </row>
    <row r="17" spans="1:16" x14ac:dyDescent="0.25">
      <c r="A17" s="143">
        <v>44927</v>
      </c>
      <c r="B17" s="102">
        <v>1</v>
      </c>
      <c r="C17" s="115">
        <v>82855.83</v>
      </c>
      <c r="D17" s="144">
        <v>207.1396</v>
      </c>
      <c r="E17" s="144">
        <v>0</v>
      </c>
      <c r="F17" s="144">
        <v>207.1396</v>
      </c>
      <c r="G17" s="144">
        <v>82855.83</v>
      </c>
      <c r="H17" s="105"/>
      <c r="I17" s="105"/>
      <c r="J17" s="105"/>
      <c r="K17" s="135"/>
      <c r="L17" s="135"/>
      <c r="M17" s="127"/>
      <c r="N17" s="127"/>
      <c r="O17" s="128"/>
      <c r="P17" s="134"/>
    </row>
    <row r="18" spans="1:16" x14ac:dyDescent="0.25">
      <c r="A18" s="143">
        <v>44958</v>
      </c>
      <c r="B18" s="102">
        <v>2</v>
      </c>
      <c r="C18" s="115">
        <v>82855.83</v>
      </c>
      <c r="D18" s="144">
        <v>207.1396</v>
      </c>
      <c r="E18" s="144">
        <v>0</v>
      </c>
      <c r="F18" s="144">
        <v>207.1396</v>
      </c>
      <c r="G18" s="144">
        <v>82855.83</v>
      </c>
      <c r="H18" s="105"/>
      <c r="I18" s="105"/>
      <c r="J18" s="105"/>
      <c r="K18" s="135"/>
      <c r="L18" s="135"/>
      <c r="M18" s="127"/>
      <c r="N18" s="127"/>
      <c r="O18" s="128"/>
      <c r="P18" s="134"/>
    </row>
    <row r="19" spans="1:16" x14ac:dyDescent="0.25">
      <c r="A19" s="143">
        <v>44986</v>
      </c>
      <c r="B19" s="102">
        <v>3</v>
      </c>
      <c r="C19" s="115">
        <v>82855.83</v>
      </c>
      <c r="D19" s="144">
        <v>207.1396</v>
      </c>
      <c r="E19" s="144">
        <v>0</v>
      </c>
      <c r="F19" s="144">
        <v>207.1396</v>
      </c>
      <c r="G19" s="144">
        <v>82855.83</v>
      </c>
      <c r="H19" s="105"/>
      <c r="I19" s="105"/>
      <c r="J19" s="105"/>
      <c r="K19" s="135"/>
      <c r="L19" s="135"/>
      <c r="M19" s="127"/>
      <c r="N19" s="127"/>
      <c r="O19" s="128"/>
      <c r="P19" s="134"/>
    </row>
    <row r="20" spans="1:16" x14ac:dyDescent="0.25">
      <c r="A20" s="143">
        <v>45017</v>
      </c>
      <c r="B20" s="102">
        <v>4</v>
      </c>
      <c r="C20" s="115">
        <v>82855.83</v>
      </c>
      <c r="D20" s="144">
        <v>207.1396</v>
      </c>
      <c r="E20" s="144">
        <v>0</v>
      </c>
      <c r="F20" s="144">
        <v>207.1396</v>
      </c>
      <c r="G20" s="144">
        <v>82855.83</v>
      </c>
      <c r="H20" s="105"/>
      <c r="I20" s="105"/>
      <c r="J20" s="105"/>
      <c r="K20" s="135"/>
      <c r="L20" s="135"/>
      <c r="M20" s="127"/>
      <c r="N20" s="127"/>
      <c r="O20" s="128"/>
      <c r="P20" s="134"/>
    </row>
    <row r="21" spans="1:16" x14ac:dyDescent="0.25">
      <c r="A21" s="143">
        <v>45047</v>
      </c>
      <c r="B21" s="102">
        <v>5</v>
      </c>
      <c r="C21" s="115">
        <v>82855.83</v>
      </c>
      <c r="D21" s="144">
        <v>207.1396</v>
      </c>
      <c r="E21" s="144">
        <v>0</v>
      </c>
      <c r="F21" s="144">
        <v>207.1396</v>
      </c>
      <c r="G21" s="144">
        <v>82855.83</v>
      </c>
      <c r="H21" s="105"/>
      <c r="I21" s="105"/>
      <c r="J21" s="105"/>
      <c r="K21" s="135"/>
      <c r="L21" s="135"/>
      <c r="M21" s="127"/>
      <c r="N21" s="127"/>
      <c r="O21" s="128"/>
      <c r="P21" s="134"/>
    </row>
    <row r="22" spans="1:16" x14ac:dyDescent="0.25">
      <c r="A22" s="143">
        <v>45078</v>
      </c>
      <c r="B22" s="102">
        <v>6</v>
      </c>
      <c r="C22" s="115">
        <v>82855.83</v>
      </c>
      <c r="D22" s="144">
        <v>207.1396</v>
      </c>
      <c r="E22" s="144">
        <v>0</v>
      </c>
      <c r="F22" s="144">
        <v>207.1396</v>
      </c>
      <c r="G22" s="144">
        <v>82855.83</v>
      </c>
      <c r="H22" s="105"/>
      <c r="I22" s="105"/>
      <c r="J22" s="105"/>
      <c r="K22" s="135"/>
      <c r="L22" s="135"/>
      <c r="M22" s="127"/>
      <c r="N22" s="127"/>
      <c r="O22" s="128"/>
      <c r="P22" s="134"/>
    </row>
    <row r="23" spans="1:16" x14ac:dyDescent="0.25">
      <c r="A23" s="143">
        <v>45108</v>
      </c>
      <c r="B23" s="102">
        <v>7</v>
      </c>
      <c r="C23" s="115">
        <v>82855.83</v>
      </c>
      <c r="D23" s="144">
        <v>207.1396</v>
      </c>
      <c r="E23" s="144">
        <v>0</v>
      </c>
      <c r="F23" s="144">
        <v>207.1396</v>
      </c>
      <c r="G23" s="144">
        <v>82855.83</v>
      </c>
      <c r="H23" s="105"/>
      <c r="I23" s="105"/>
      <c r="J23" s="105"/>
      <c r="K23" s="135"/>
      <c r="L23" s="135"/>
      <c r="M23" s="127"/>
      <c r="N23" s="127"/>
      <c r="O23" s="128"/>
      <c r="P23" s="134"/>
    </row>
    <row r="24" spans="1:16" x14ac:dyDescent="0.25">
      <c r="A24" s="145">
        <v>45139</v>
      </c>
      <c r="B24" s="146">
        <v>8</v>
      </c>
      <c r="C24" s="147">
        <v>82855.83</v>
      </c>
      <c r="D24" s="144">
        <v>207.1396</v>
      </c>
      <c r="E24" s="144">
        <v>0</v>
      </c>
      <c r="F24" s="144">
        <v>207.1396</v>
      </c>
      <c r="G24" s="148">
        <v>82855.83</v>
      </c>
      <c r="K24" s="149"/>
      <c r="L24" s="149"/>
      <c r="M24" s="128"/>
      <c r="N24" s="128"/>
      <c r="O24" s="128"/>
      <c r="P24" s="134"/>
    </row>
    <row r="25" spans="1:16" x14ac:dyDescent="0.25">
      <c r="A25" s="145">
        <v>45170</v>
      </c>
      <c r="B25" s="146">
        <v>9</v>
      </c>
      <c r="C25" s="147">
        <v>82855.83</v>
      </c>
      <c r="D25" s="144">
        <v>207.1396</v>
      </c>
      <c r="E25" s="144">
        <v>0</v>
      </c>
      <c r="F25" s="144">
        <v>207.1396</v>
      </c>
      <c r="G25" s="148">
        <v>82855.83</v>
      </c>
      <c r="K25" s="149"/>
      <c r="L25" s="149"/>
      <c r="M25" s="128"/>
      <c r="N25" s="128"/>
      <c r="O25" s="128"/>
      <c r="P25" s="134"/>
    </row>
    <row r="26" spans="1:16" x14ac:dyDescent="0.25">
      <c r="A26" s="145">
        <v>45200</v>
      </c>
      <c r="B26" s="146">
        <v>10</v>
      </c>
      <c r="C26" s="147">
        <v>82855.83</v>
      </c>
      <c r="D26" s="144">
        <v>207.1396</v>
      </c>
      <c r="E26" s="144">
        <v>0</v>
      </c>
      <c r="F26" s="144">
        <v>207.1396</v>
      </c>
      <c r="G26" s="148">
        <v>82855.83</v>
      </c>
      <c r="K26" s="149"/>
      <c r="L26" s="149"/>
      <c r="M26" s="128"/>
      <c r="N26" s="128"/>
      <c r="O26" s="128"/>
      <c r="P26" s="134"/>
    </row>
    <row r="27" spans="1:16" x14ac:dyDescent="0.25">
      <c r="A27" s="145">
        <v>45231</v>
      </c>
      <c r="B27" s="146">
        <v>11</v>
      </c>
      <c r="C27" s="147">
        <v>82855.83</v>
      </c>
      <c r="D27" s="144">
        <v>207.1396</v>
      </c>
      <c r="E27" s="144">
        <v>0</v>
      </c>
      <c r="F27" s="144">
        <v>207.1396</v>
      </c>
      <c r="G27" s="148">
        <v>82855.83</v>
      </c>
    </row>
    <row r="28" spans="1:16" x14ac:dyDescent="0.25">
      <c r="A28" s="145">
        <v>45261</v>
      </c>
      <c r="B28" s="146">
        <v>12</v>
      </c>
      <c r="C28" s="147">
        <v>82855.83</v>
      </c>
      <c r="D28" s="144">
        <v>207.1396</v>
      </c>
      <c r="E28" s="144">
        <v>0</v>
      </c>
      <c r="F28" s="144">
        <v>207.1396</v>
      </c>
      <c r="G28" s="148">
        <v>82855.83</v>
      </c>
    </row>
    <row r="29" spans="1:16" x14ac:dyDescent="0.25">
      <c r="A29" s="145">
        <v>45292</v>
      </c>
      <c r="B29" s="146">
        <v>13</v>
      </c>
      <c r="C29" s="147">
        <v>82855.83</v>
      </c>
      <c r="D29" s="144">
        <v>207.1396</v>
      </c>
      <c r="E29" s="144">
        <v>0</v>
      </c>
      <c r="F29" s="144">
        <v>207.1396</v>
      </c>
      <c r="G29" s="148">
        <v>82855.83</v>
      </c>
    </row>
    <row r="30" spans="1:16" x14ac:dyDescent="0.25">
      <c r="A30" s="145">
        <v>45323</v>
      </c>
      <c r="B30" s="146">
        <v>14</v>
      </c>
      <c r="C30" s="147">
        <v>82855.83</v>
      </c>
      <c r="D30" s="144">
        <v>207.1396</v>
      </c>
      <c r="E30" s="144">
        <v>0</v>
      </c>
      <c r="F30" s="144">
        <v>207.1396</v>
      </c>
      <c r="G30" s="148">
        <v>82855.83</v>
      </c>
    </row>
    <row r="31" spans="1:16" x14ac:dyDescent="0.25">
      <c r="A31" s="145">
        <v>45352</v>
      </c>
      <c r="B31" s="146">
        <v>15</v>
      </c>
      <c r="C31" s="147">
        <v>82855.83</v>
      </c>
      <c r="D31" s="144">
        <v>207.1396</v>
      </c>
      <c r="E31" s="144">
        <v>0</v>
      </c>
      <c r="F31" s="144">
        <v>207.1396</v>
      </c>
      <c r="G31" s="148">
        <v>82855.83</v>
      </c>
    </row>
    <row r="32" spans="1:16" x14ac:dyDescent="0.25">
      <c r="A32" s="145">
        <v>45383</v>
      </c>
      <c r="B32" s="146">
        <v>16</v>
      </c>
      <c r="C32" s="147">
        <v>82855.83</v>
      </c>
      <c r="D32" s="144">
        <v>207.1396</v>
      </c>
      <c r="E32" s="144">
        <v>0</v>
      </c>
      <c r="F32" s="144">
        <v>207.1396</v>
      </c>
      <c r="G32" s="148">
        <v>82855.83</v>
      </c>
    </row>
    <row r="33" spans="1:7" x14ac:dyDescent="0.25">
      <c r="A33" s="145">
        <v>45413</v>
      </c>
      <c r="B33" s="146">
        <v>17</v>
      </c>
      <c r="C33" s="147">
        <v>82855.83</v>
      </c>
      <c r="D33" s="144">
        <v>207.1396</v>
      </c>
      <c r="E33" s="144">
        <v>0</v>
      </c>
      <c r="F33" s="144">
        <v>207.1396</v>
      </c>
      <c r="G33" s="148">
        <v>82855.83</v>
      </c>
    </row>
    <row r="34" spans="1:7" x14ac:dyDescent="0.25">
      <c r="A34" s="145">
        <v>45444</v>
      </c>
      <c r="B34" s="146">
        <v>18</v>
      </c>
      <c r="C34" s="147">
        <v>82855.83</v>
      </c>
      <c r="D34" s="144">
        <v>207.1396</v>
      </c>
      <c r="E34" s="144">
        <v>0</v>
      </c>
      <c r="F34" s="144">
        <v>207.1396</v>
      </c>
      <c r="G34" s="148">
        <v>82855.83</v>
      </c>
    </row>
    <row r="35" spans="1:7" x14ac:dyDescent="0.25">
      <c r="A35" s="145">
        <v>45474</v>
      </c>
      <c r="B35" s="146">
        <v>19</v>
      </c>
      <c r="C35" s="147">
        <v>82855.83</v>
      </c>
      <c r="D35" s="144">
        <v>207.1396</v>
      </c>
      <c r="E35" s="144">
        <v>0</v>
      </c>
      <c r="F35" s="144">
        <v>207.1396</v>
      </c>
      <c r="G35" s="148">
        <v>82855.83</v>
      </c>
    </row>
    <row r="36" spans="1:7" x14ac:dyDescent="0.25">
      <c r="A36" s="145">
        <v>45505</v>
      </c>
      <c r="B36" s="146">
        <v>20</v>
      </c>
      <c r="C36" s="147">
        <v>82855.83</v>
      </c>
      <c r="D36" s="144">
        <v>207.1396</v>
      </c>
      <c r="E36" s="144">
        <v>0</v>
      </c>
      <c r="F36" s="144">
        <v>207.1396</v>
      </c>
      <c r="G36" s="148">
        <v>82855.83</v>
      </c>
    </row>
    <row r="37" spans="1:7" x14ac:dyDescent="0.25">
      <c r="A37" s="145">
        <v>45536</v>
      </c>
      <c r="B37" s="146">
        <v>21</v>
      </c>
      <c r="C37" s="147">
        <v>82855.83</v>
      </c>
      <c r="D37" s="144">
        <v>207.1396</v>
      </c>
      <c r="E37" s="144">
        <v>0</v>
      </c>
      <c r="F37" s="144">
        <v>207.1396</v>
      </c>
      <c r="G37" s="148">
        <v>82855.83</v>
      </c>
    </row>
    <row r="38" spans="1:7" x14ac:dyDescent="0.25">
      <c r="A38" s="145">
        <v>45566</v>
      </c>
      <c r="B38" s="146">
        <v>22</v>
      </c>
      <c r="C38" s="147">
        <v>82855.83</v>
      </c>
      <c r="D38" s="144">
        <v>207.1396</v>
      </c>
      <c r="E38" s="144">
        <v>0</v>
      </c>
      <c r="F38" s="144">
        <v>207.1396</v>
      </c>
      <c r="G38" s="148">
        <v>82855.83</v>
      </c>
    </row>
    <row r="39" spans="1:7" x14ac:dyDescent="0.25">
      <c r="A39" s="145">
        <v>45597</v>
      </c>
      <c r="B39" s="146">
        <v>23</v>
      </c>
      <c r="C39" s="147">
        <v>82855.83</v>
      </c>
      <c r="D39" s="144">
        <v>207.1396</v>
      </c>
      <c r="E39" s="144">
        <v>0</v>
      </c>
      <c r="F39" s="144">
        <v>207.1396</v>
      </c>
      <c r="G39" s="148">
        <v>82855.83</v>
      </c>
    </row>
    <row r="40" spans="1:7" x14ac:dyDescent="0.25">
      <c r="A40" s="145">
        <v>45627</v>
      </c>
      <c r="B40" s="146">
        <v>24</v>
      </c>
      <c r="C40" s="147">
        <v>82855.83</v>
      </c>
      <c r="D40" s="144">
        <v>207.1396</v>
      </c>
      <c r="E40" s="144">
        <v>0</v>
      </c>
      <c r="F40" s="144">
        <v>207.1396</v>
      </c>
      <c r="G40" s="148">
        <v>82855.83</v>
      </c>
    </row>
    <row r="41" spans="1:7" x14ac:dyDescent="0.25">
      <c r="A41" s="145">
        <v>45658</v>
      </c>
      <c r="B41" s="146">
        <v>25</v>
      </c>
      <c r="C41" s="147">
        <v>82855.83</v>
      </c>
      <c r="D41" s="144">
        <v>207.1396</v>
      </c>
      <c r="E41" s="144">
        <v>0</v>
      </c>
      <c r="F41" s="144">
        <v>207.1396</v>
      </c>
      <c r="G41" s="148">
        <v>82855.83</v>
      </c>
    </row>
    <row r="42" spans="1:7" x14ac:dyDescent="0.25">
      <c r="A42" s="145">
        <v>45689</v>
      </c>
      <c r="B42" s="146">
        <v>26</v>
      </c>
      <c r="C42" s="147">
        <v>82855.83</v>
      </c>
      <c r="D42" s="144">
        <v>207.1396</v>
      </c>
      <c r="E42" s="144">
        <v>0</v>
      </c>
      <c r="F42" s="144">
        <v>207.1396</v>
      </c>
      <c r="G42" s="148">
        <v>82855.83</v>
      </c>
    </row>
    <row r="43" spans="1:7" x14ac:dyDescent="0.25">
      <c r="A43" s="145">
        <v>45717</v>
      </c>
      <c r="B43" s="146">
        <v>27</v>
      </c>
      <c r="C43" s="147">
        <v>82855.83</v>
      </c>
      <c r="D43" s="144">
        <v>207.1396</v>
      </c>
      <c r="E43" s="144">
        <v>0</v>
      </c>
      <c r="F43" s="144">
        <v>207.1396</v>
      </c>
      <c r="G43" s="148">
        <v>82855.83</v>
      </c>
    </row>
    <row r="44" spans="1:7" x14ac:dyDescent="0.25">
      <c r="A44" s="145">
        <v>45748</v>
      </c>
      <c r="B44" s="146">
        <v>28</v>
      </c>
      <c r="C44" s="147">
        <v>82855.83</v>
      </c>
      <c r="D44" s="144">
        <v>207.1396</v>
      </c>
      <c r="E44" s="144">
        <v>0</v>
      </c>
      <c r="F44" s="144">
        <v>207.1396</v>
      </c>
      <c r="G44" s="148">
        <v>82855.83</v>
      </c>
    </row>
    <row r="45" spans="1:7" x14ac:dyDescent="0.25">
      <c r="A45" s="145">
        <v>45778</v>
      </c>
      <c r="B45" s="146">
        <v>29</v>
      </c>
      <c r="C45" s="147">
        <v>82855.83</v>
      </c>
      <c r="D45" s="144">
        <v>207.1396</v>
      </c>
      <c r="E45" s="144">
        <v>0</v>
      </c>
      <c r="F45" s="144">
        <v>207.1396</v>
      </c>
      <c r="G45" s="148">
        <v>82855.83</v>
      </c>
    </row>
    <row r="46" spans="1:7" x14ac:dyDescent="0.25">
      <c r="A46" s="145">
        <v>45809</v>
      </c>
      <c r="B46" s="146">
        <v>30</v>
      </c>
      <c r="C46" s="147">
        <v>82855.83</v>
      </c>
      <c r="D46" s="144">
        <v>207.1396</v>
      </c>
      <c r="E46" s="144">
        <v>0</v>
      </c>
      <c r="F46" s="144">
        <v>207.1396</v>
      </c>
      <c r="G46" s="148">
        <v>82855.83</v>
      </c>
    </row>
    <row r="47" spans="1:7" x14ac:dyDescent="0.25">
      <c r="A47" s="145">
        <v>45839</v>
      </c>
      <c r="B47" s="146">
        <v>31</v>
      </c>
      <c r="C47" s="147">
        <v>82855.83</v>
      </c>
      <c r="D47" s="144">
        <v>207.1396</v>
      </c>
      <c r="E47" s="144">
        <v>0</v>
      </c>
      <c r="F47" s="144">
        <v>207.1396</v>
      </c>
      <c r="G47" s="148">
        <v>82855.83</v>
      </c>
    </row>
    <row r="48" spans="1:7" x14ac:dyDescent="0.25">
      <c r="A48" s="145">
        <v>45870</v>
      </c>
      <c r="B48" s="146">
        <v>32</v>
      </c>
      <c r="C48" s="147">
        <v>82855.83</v>
      </c>
      <c r="D48" s="144">
        <v>207.1396</v>
      </c>
      <c r="E48" s="144">
        <v>0</v>
      </c>
      <c r="F48" s="144">
        <v>207.1396</v>
      </c>
      <c r="G48" s="148">
        <v>82855.83</v>
      </c>
    </row>
    <row r="49" spans="1:7" x14ac:dyDescent="0.25">
      <c r="A49" s="145">
        <v>45901</v>
      </c>
      <c r="B49" s="146">
        <v>33</v>
      </c>
      <c r="C49" s="147">
        <v>82855.83</v>
      </c>
      <c r="D49" s="144">
        <v>207.1396</v>
      </c>
      <c r="E49" s="144">
        <v>0</v>
      </c>
      <c r="F49" s="144">
        <v>207.1396</v>
      </c>
      <c r="G49" s="148">
        <v>82855.83</v>
      </c>
    </row>
    <row r="50" spans="1:7" x14ac:dyDescent="0.25">
      <c r="A50" s="145">
        <v>45931</v>
      </c>
      <c r="B50" s="146">
        <v>34</v>
      </c>
      <c r="C50" s="147">
        <v>82855.83</v>
      </c>
      <c r="D50" s="144">
        <v>207.1396</v>
      </c>
      <c r="E50" s="144">
        <v>0</v>
      </c>
      <c r="F50" s="144">
        <v>207.1396</v>
      </c>
      <c r="G50" s="148">
        <v>82855.83</v>
      </c>
    </row>
    <row r="51" spans="1:7" x14ac:dyDescent="0.25">
      <c r="A51" s="145">
        <v>45962</v>
      </c>
      <c r="B51" s="146">
        <v>35</v>
      </c>
      <c r="C51" s="147">
        <v>82855.83</v>
      </c>
      <c r="D51" s="144">
        <v>207.1396</v>
      </c>
      <c r="E51" s="144">
        <v>0</v>
      </c>
      <c r="F51" s="144">
        <v>207.1396</v>
      </c>
      <c r="G51" s="148">
        <v>82855.83</v>
      </c>
    </row>
    <row r="52" spans="1:7" x14ac:dyDescent="0.25">
      <c r="A52" s="145">
        <v>45992</v>
      </c>
      <c r="B52" s="146">
        <v>36</v>
      </c>
      <c r="C52" s="147">
        <v>82855.83</v>
      </c>
      <c r="D52" s="144">
        <v>207.1396</v>
      </c>
      <c r="E52" s="144">
        <v>0</v>
      </c>
      <c r="F52" s="144">
        <v>207.1396</v>
      </c>
      <c r="G52" s="148">
        <v>82855.83</v>
      </c>
    </row>
    <row r="53" spans="1:7" x14ac:dyDescent="0.25">
      <c r="A53" s="145">
        <v>46023</v>
      </c>
      <c r="B53" s="146">
        <v>37</v>
      </c>
      <c r="C53" s="147">
        <v>82855.83</v>
      </c>
      <c r="D53" s="144">
        <v>207.1396</v>
      </c>
      <c r="E53" s="144">
        <v>0</v>
      </c>
      <c r="F53" s="144">
        <v>207.1396</v>
      </c>
      <c r="G53" s="148">
        <v>82855.83</v>
      </c>
    </row>
    <row r="54" spans="1:7" x14ac:dyDescent="0.25">
      <c r="A54" s="145">
        <v>46054</v>
      </c>
      <c r="B54" s="146">
        <v>38</v>
      </c>
      <c r="C54" s="147">
        <v>82855.83</v>
      </c>
      <c r="D54" s="144">
        <v>207.1396</v>
      </c>
      <c r="E54" s="144">
        <v>0</v>
      </c>
      <c r="F54" s="144">
        <v>207.1396</v>
      </c>
      <c r="G54" s="148">
        <v>82855.83</v>
      </c>
    </row>
    <row r="55" spans="1:7" x14ac:dyDescent="0.25">
      <c r="A55" s="145">
        <v>46082</v>
      </c>
      <c r="B55" s="146">
        <v>39</v>
      </c>
      <c r="C55" s="147">
        <v>82855.83</v>
      </c>
      <c r="D55" s="144">
        <v>207.1396</v>
      </c>
      <c r="E55" s="144">
        <v>0</v>
      </c>
      <c r="F55" s="144">
        <v>207.1396</v>
      </c>
      <c r="G55" s="148">
        <v>82855.83</v>
      </c>
    </row>
    <row r="56" spans="1:7" x14ac:dyDescent="0.25">
      <c r="A56" s="145">
        <v>46113</v>
      </c>
      <c r="B56" s="146">
        <v>40</v>
      </c>
      <c r="C56" s="147">
        <v>82855.83</v>
      </c>
      <c r="D56" s="144">
        <v>207.1396</v>
      </c>
      <c r="E56" s="144">
        <v>0</v>
      </c>
      <c r="F56" s="144">
        <v>207.1396</v>
      </c>
      <c r="G56" s="148">
        <v>82855.83</v>
      </c>
    </row>
    <row r="57" spans="1:7" x14ac:dyDescent="0.25">
      <c r="A57" s="145">
        <v>46143</v>
      </c>
      <c r="B57" s="146">
        <v>41</v>
      </c>
      <c r="C57" s="147">
        <v>82855.83</v>
      </c>
      <c r="D57" s="144">
        <v>207.1396</v>
      </c>
      <c r="E57" s="144">
        <v>0</v>
      </c>
      <c r="F57" s="144">
        <v>207.1396</v>
      </c>
      <c r="G57" s="148">
        <v>82855.83</v>
      </c>
    </row>
    <row r="58" spans="1:7" x14ac:dyDescent="0.25">
      <c r="A58" s="145">
        <v>46174</v>
      </c>
      <c r="B58" s="146">
        <v>42</v>
      </c>
      <c r="C58" s="147">
        <v>82855.83</v>
      </c>
      <c r="D58" s="144">
        <v>207.1396</v>
      </c>
      <c r="E58" s="144">
        <v>0</v>
      </c>
      <c r="F58" s="144">
        <v>207.1396</v>
      </c>
      <c r="G58" s="148">
        <v>82855.83</v>
      </c>
    </row>
    <row r="59" spans="1:7" x14ac:dyDescent="0.25">
      <c r="A59" s="145">
        <v>46204</v>
      </c>
      <c r="B59" s="146">
        <v>43</v>
      </c>
      <c r="C59" s="147">
        <v>82855.83</v>
      </c>
      <c r="D59" s="144">
        <v>207.1396</v>
      </c>
      <c r="E59" s="144">
        <v>0</v>
      </c>
      <c r="F59" s="144">
        <v>207.1396</v>
      </c>
      <c r="G59" s="148">
        <v>82855.83</v>
      </c>
    </row>
    <row r="60" spans="1:7" x14ac:dyDescent="0.25">
      <c r="A60" s="145">
        <v>46235</v>
      </c>
      <c r="B60" s="146">
        <v>44</v>
      </c>
      <c r="C60" s="147">
        <v>82855.83</v>
      </c>
      <c r="D60" s="144">
        <v>207.1396</v>
      </c>
      <c r="E60" s="144">
        <v>0</v>
      </c>
      <c r="F60" s="144">
        <v>207.1396</v>
      </c>
      <c r="G60" s="148">
        <v>82855.83</v>
      </c>
    </row>
    <row r="61" spans="1:7" x14ac:dyDescent="0.25">
      <c r="A61" s="145">
        <v>46266</v>
      </c>
      <c r="B61" s="146">
        <v>45</v>
      </c>
      <c r="C61" s="147">
        <v>82855.83</v>
      </c>
      <c r="D61" s="144">
        <v>207.1396</v>
      </c>
      <c r="E61" s="144">
        <v>0</v>
      </c>
      <c r="F61" s="144">
        <v>207.1396</v>
      </c>
      <c r="G61" s="148">
        <v>82855.83</v>
      </c>
    </row>
    <row r="62" spans="1:7" x14ac:dyDescent="0.25">
      <c r="A62" s="145">
        <v>46296</v>
      </c>
      <c r="B62" s="146">
        <v>46</v>
      </c>
      <c r="C62" s="147">
        <v>82855.83</v>
      </c>
      <c r="D62" s="144">
        <v>207.1396</v>
      </c>
      <c r="E62" s="144">
        <v>0</v>
      </c>
      <c r="F62" s="144">
        <v>207.1396</v>
      </c>
      <c r="G62" s="148">
        <v>82855.83</v>
      </c>
    </row>
    <row r="63" spans="1:7" x14ac:dyDescent="0.25">
      <c r="A63" s="145">
        <v>46327</v>
      </c>
      <c r="B63" s="146">
        <v>47</v>
      </c>
      <c r="C63" s="147">
        <v>82855.83</v>
      </c>
      <c r="D63" s="144">
        <v>207.1396</v>
      </c>
      <c r="E63" s="144">
        <v>0</v>
      </c>
      <c r="F63" s="144">
        <v>207.1396</v>
      </c>
      <c r="G63" s="148">
        <v>82855.83</v>
      </c>
    </row>
    <row r="64" spans="1:7" x14ac:dyDescent="0.25">
      <c r="A64" s="145">
        <v>46357</v>
      </c>
      <c r="B64" s="146">
        <v>48</v>
      </c>
      <c r="C64" s="147">
        <v>82855.83</v>
      </c>
      <c r="D64" s="144">
        <v>207.1396</v>
      </c>
      <c r="E64" s="144">
        <v>0</v>
      </c>
      <c r="F64" s="144">
        <v>207.1396</v>
      </c>
      <c r="G64" s="148">
        <v>82855.83</v>
      </c>
    </row>
    <row r="65" spans="1:7" x14ac:dyDescent="0.25">
      <c r="A65" s="145">
        <v>46388</v>
      </c>
      <c r="B65" s="146">
        <v>49</v>
      </c>
      <c r="C65" s="147">
        <v>82855.83</v>
      </c>
      <c r="D65" s="144">
        <v>207.1396</v>
      </c>
      <c r="E65" s="144">
        <v>0</v>
      </c>
      <c r="F65" s="144">
        <v>207.1396</v>
      </c>
      <c r="G65" s="148">
        <v>82855.83</v>
      </c>
    </row>
    <row r="66" spans="1:7" x14ac:dyDescent="0.25">
      <c r="A66" s="145">
        <v>46419</v>
      </c>
      <c r="B66" s="146">
        <v>50</v>
      </c>
      <c r="C66" s="147">
        <v>82855.83</v>
      </c>
      <c r="D66" s="144">
        <v>207.1396</v>
      </c>
      <c r="E66" s="144">
        <v>0</v>
      </c>
      <c r="F66" s="144">
        <v>207.1396</v>
      </c>
      <c r="G66" s="148">
        <v>82855.83</v>
      </c>
    </row>
    <row r="67" spans="1:7" x14ac:dyDescent="0.25">
      <c r="A67" s="145">
        <v>46447</v>
      </c>
      <c r="B67" s="146">
        <v>51</v>
      </c>
      <c r="C67" s="147">
        <v>82855.83</v>
      </c>
      <c r="D67" s="144">
        <v>207.1396</v>
      </c>
      <c r="E67" s="144">
        <v>0</v>
      </c>
      <c r="F67" s="144">
        <v>207.1396</v>
      </c>
      <c r="G67" s="148">
        <v>82855.83</v>
      </c>
    </row>
    <row r="68" spans="1:7" x14ac:dyDescent="0.25">
      <c r="A68" s="145">
        <v>46478</v>
      </c>
      <c r="B68" s="146">
        <v>52</v>
      </c>
      <c r="C68" s="147">
        <v>82855.83</v>
      </c>
      <c r="D68" s="144">
        <v>207.1396</v>
      </c>
      <c r="E68" s="144">
        <v>0</v>
      </c>
      <c r="F68" s="144">
        <v>207.1396</v>
      </c>
      <c r="G68" s="148">
        <v>82855.83</v>
      </c>
    </row>
    <row r="69" spans="1:7" x14ac:dyDescent="0.25">
      <c r="A69" s="145">
        <v>46508</v>
      </c>
      <c r="B69" s="146">
        <v>53</v>
      </c>
      <c r="C69" s="147">
        <v>82855.83</v>
      </c>
      <c r="D69" s="144">
        <v>207.1396</v>
      </c>
      <c r="E69" s="144">
        <v>0</v>
      </c>
      <c r="F69" s="144">
        <v>207.1396</v>
      </c>
      <c r="G69" s="148">
        <v>82855.83</v>
      </c>
    </row>
    <row r="70" spans="1:7" x14ac:dyDescent="0.25">
      <c r="A70" s="145">
        <v>46539</v>
      </c>
      <c r="B70" s="146">
        <v>54</v>
      </c>
      <c r="C70" s="147">
        <v>82855.83</v>
      </c>
      <c r="D70" s="144">
        <v>207.1396</v>
      </c>
      <c r="E70" s="144">
        <v>0</v>
      </c>
      <c r="F70" s="144">
        <v>207.1396</v>
      </c>
      <c r="G70" s="148">
        <v>82855.83</v>
      </c>
    </row>
    <row r="71" spans="1:7" x14ac:dyDescent="0.25">
      <c r="A71" s="145">
        <v>46569</v>
      </c>
      <c r="B71" s="146">
        <v>55</v>
      </c>
      <c r="C71" s="147">
        <v>82855.83</v>
      </c>
      <c r="D71" s="144">
        <v>207.1396</v>
      </c>
      <c r="E71" s="144">
        <v>0</v>
      </c>
      <c r="F71" s="144">
        <v>207.1396</v>
      </c>
      <c r="G71" s="148">
        <v>82855.83</v>
      </c>
    </row>
    <row r="72" spans="1:7" x14ac:dyDescent="0.25">
      <c r="A72" s="145">
        <v>46600</v>
      </c>
      <c r="B72" s="146">
        <v>56</v>
      </c>
      <c r="C72" s="147">
        <v>82855.83</v>
      </c>
      <c r="D72" s="144">
        <v>207.1396</v>
      </c>
      <c r="E72" s="144">
        <v>0</v>
      </c>
      <c r="F72" s="144">
        <v>207.1396</v>
      </c>
      <c r="G72" s="148">
        <v>82855.83</v>
      </c>
    </row>
    <row r="73" spans="1:7" x14ac:dyDescent="0.25">
      <c r="A73" s="145">
        <v>46631</v>
      </c>
      <c r="B73" s="146">
        <v>57</v>
      </c>
      <c r="C73" s="147">
        <v>82855.83</v>
      </c>
      <c r="D73" s="144">
        <v>207.1396</v>
      </c>
      <c r="E73" s="144">
        <v>0</v>
      </c>
      <c r="F73" s="144">
        <v>207.1396</v>
      </c>
      <c r="G73" s="148">
        <v>82855.83</v>
      </c>
    </row>
    <row r="74" spans="1:7" x14ac:dyDescent="0.25">
      <c r="A74" s="145">
        <v>46661</v>
      </c>
      <c r="B74" s="146">
        <v>58</v>
      </c>
      <c r="C74" s="147">
        <v>82855.83</v>
      </c>
      <c r="D74" s="144">
        <v>207.1396</v>
      </c>
      <c r="E74" s="144">
        <v>0</v>
      </c>
      <c r="F74" s="144">
        <v>207.1396</v>
      </c>
      <c r="G74" s="148">
        <v>82855.83</v>
      </c>
    </row>
    <row r="75" spans="1:7" x14ac:dyDescent="0.25">
      <c r="A75" s="145">
        <v>46692</v>
      </c>
      <c r="B75" s="146">
        <v>59</v>
      </c>
      <c r="C75" s="147">
        <v>82855.83</v>
      </c>
      <c r="D75" s="144">
        <v>207.1396</v>
      </c>
      <c r="E75" s="144">
        <v>0</v>
      </c>
      <c r="F75" s="144">
        <v>207.1396</v>
      </c>
      <c r="G75" s="148">
        <v>82855.83</v>
      </c>
    </row>
    <row r="76" spans="1:7" x14ac:dyDescent="0.25">
      <c r="A76" s="145">
        <v>46722</v>
      </c>
      <c r="B76" s="146">
        <v>60</v>
      </c>
      <c r="C76" s="147">
        <v>82855.83</v>
      </c>
      <c r="D76" s="144">
        <v>207.1396</v>
      </c>
      <c r="E76" s="144">
        <v>0</v>
      </c>
      <c r="F76" s="144">
        <v>207.1396</v>
      </c>
      <c r="G76" s="148">
        <v>82855.83</v>
      </c>
    </row>
    <row r="77" spans="1:7" x14ac:dyDescent="0.25">
      <c r="A77" s="145">
        <v>46753</v>
      </c>
      <c r="B77" s="146">
        <v>61</v>
      </c>
      <c r="C77" s="147">
        <v>82855.83</v>
      </c>
      <c r="D77" s="144">
        <v>207.1396</v>
      </c>
      <c r="E77" s="144">
        <v>0</v>
      </c>
      <c r="F77" s="144">
        <v>207.1396</v>
      </c>
      <c r="G77" s="148">
        <v>82855.83</v>
      </c>
    </row>
    <row r="78" spans="1:7" x14ac:dyDescent="0.25">
      <c r="A78" s="145">
        <v>46784</v>
      </c>
      <c r="B78" s="146">
        <v>62</v>
      </c>
      <c r="C78" s="147">
        <v>82855.83</v>
      </c>
      <c r="D78" s="144">
        <v>207.1396</v>
      </c>
      <c r="E78" s="144">
        <v>0</v>
      </c>
      <c r="F78" s="144">
        <v>207.1396</v>
      </c>
      <c r="G78" s="148">
        <v>82855.83</v>
      </c>
    </row>
    <row r="79" spans="1:7" x14ac:dyDescent="0.25">
      <c r="A79" s="145">
        <v>46813</v>
      </c>
      <c r="B79" s="146">
        <v>63</v>
      </c>
      <c r="C79" s="147">
        <v>82855.83</v>
      </c>
      <c r="D79" s="144">
        <v>207.1396</v>
      </c>
      <c r="E79" s="144">
        <v>0</v>
      </c>
      <c r="F79" s="144">
        <v>207.1396</v>
      </c>
      <c r="G79" s="148">
        <v>82855.83</v>
      </c>
    </row>
    <row r="80" spans="1:7" x14ac:dyDescent="0.25">
      <c r="A80" s="145">
        <v>46844</v>
      </c>
      <c r="B80" s="146">
        <v>64</v>
      </c>
      <c r="C80" s="147">
        <v>82855.83</v>
      </c>
      <c r="D80" s="144">
        <v>207.1396</v>
      </c>
      <c r="E80" s="144">
        <v>0</v>
      </c>
      <c r="F80" s="144">
        <v>207.1396</v>
      </c>
      <c r="G80" s="148">
        <v>82855.83</v>
      </c>
    </row>
    <row r="81" spans="1:7" x14ac:dyDescent="0.25">
      <c r="A81" s="145">
        <v>46874</v>
      </c>
      <c r="B81" s="146">
        <v>65</v>
      </c>
      <c r="C81" s="147">
        <v>82855.83</v>
      </c>
      <c r="D81" s="144">
        <v>207.1396</v>
      </c>
      <c r="E81" s="144">
        <v>0</v>
      </c>
      <c r="F81" s="144">
        <v>207.1396</v>
      </c>
      <c r="G81" s="148">
        <v>82855.83</v>
      </c>
    </row>
    <row r="82" spans="1:7" x14ac:dyDescent="0.25">
      <c r="A82" s="145">
        <v>46905</v>
      </c>
      <c r="B82" s="146">
        <v>66</v>
      </c>
      <c r="C82" s="147">
        <v>82855.83</v>
      </c>
      <c r="D82" s="144">
        <v>207.1396</v>
      </c>
      <c r="E82" s="144">
        <v>0</v>
      </c>
      <c r="F82" s="144">
        <v>207.1396</v>
      </c>
      <c r="G82" s="148">
        <v>82855.83</v>
      </c>
    </row>
    <row r="83" spans="1:7" x14ac:dyDescent="0.25">
      <c r="A83" s="145">
        <v>46935</v>
      </c>
      <c r="B83" s="146">
        <v>67</v>
      </c>
      <c r="C83" s="147">
        <v>82855.83</v>
      </c>
      <c r="D83" s="144">
        <v>207.1396</v>
      </c>
      <c r="E83" s="144">
        <v>0</v>
      </c>
      <c r="F83" s="144">
        <v>207.1396</v>
      </c>
      <c r="G83" s="148">
        <v>82855.83</v>
      </c>
    </row>
    <row r="84" spans="1:7" x14ac:dyDescent="0.25">
      <c r="A84" s="145">
        <v>46966</v>
      </c>
      <c r="B84" s="146">
        <v>68</v>
      </c>
      <c r="C84" s="147">
        <v>82855.83</v>
      </c>
      <c r="D84" s="144">
        <v>207.1396</v>
      </c>
      <c r="E84" s="144">
        <v>0</v>
      </c>
      <c r="F84" s="144">
        <v>207.1396</v>
      </c>
      <c r="G84" s="148">
        <v>82855.83</v>
      </c>
    </row>
    <row r="85" spans="1:7" x14ac:dyDescent="0.25">
      <c r="A85" s="145">
        <v>46997</v>
      </c>
      <c r="B85" s="146">
        <v>69</v>
      </c>
      <c r="C85" s="147">
        <v>82855.83</v>
      </c>
      <c r="D85" s="144">
        <v>207.1396</v>
      </c>
      <c r="E85" s="144">
        <v>0</v>
      </c>
      <c r="F85" s="144">
        <v>207.1396</v>
      </c>
      <c r="G85" s="148">
        <v>82855.83</v>
      </c>
    </row>
    <row r="86" spans="1:7" x14ac:dyDescent="0.25">
      <c r="A86" s="145">
        <v>47027</v>
      </c>
      <c r="B86" s="146">
        <v>70</v>
      </c>
      <c r="C86" s="147">
        <v>82855.83</v>
      </c>
      <c r="D86" s="144">
        <v>207.1396</v>
      </c>
      <c r="E86" s="144">
        <v>0</v>
      </c>
      <c r="F86" s="144">
        <v>207.1396</v>
      </c>
      <c r="G86" s="148">
        <v>82855.83</v>
      </c>
    </row>
    <row r="87" spans="1:7" x14ac:dyDescent="0.25">
      <c r="A87" s="145">
        <v>47058</v>
      </c>
      <c r="B87" s="146">
        <v>71</v>
      </c>
      <c r="C87" s="147">
        <v>82855.83</v>
      </c>
      <c r="D87" s="144">
        <v>207.1396</v>
      </c>
      <c r="E87" s="144">
        <v>0</v>
      </c>
      <c r="F87" s="144">
        <v>207.1396</v>
      </c>
      <c r="G87" s="148">
        <v>82855.83</v>
      </c>
    </row>
    <row r="88" spans="1:7" x14ac:dyDescent="0.25">
      <c r="A88" s="145">
        <v>47088</v>
      </c>
      <c r="B88" s="146">
        <v>72</v>
      </c>
      <c r="C88" s="147">
        <v>82855.83</v>
      </c>
      <c r="D88" s="144">
        <v>207.1396</v>
      </c>
      <c r="E88" s="144">
        <v>0</v>
      </c>
      <c r="F88" s="144">
        <v>207.1396</v>
      </c>
      <c r="G88" s="148">
        <v>82855.83</v>
      </c>
    </row>
    <row r="89" spans="1:7" x14ac:dyDescent="0.25">
      <c r="A89" s="145">
        <v>47119</v>
      </c>
      <c r="B89" s="146">
        <v>73</v>
      </c>
      <c r="C89" s="147">
        <v>82855.83</v>
      </c>
      <c r="D89" s="144">
        <v>207.1396</v>
      </c>
      <c r="E89" s="144">
        <v>0</v>
      </c>
      <c r="F89" s="144">
        <v>207.1396</v>
      </c>
      <c r="G89" s="148">
        <v>82855.83</v>
      </c>
    </row>
    <row r="90" spans="1:7" x14ac:dyDescent="0.25">
      <c r="A90" s="145">
        <v>47150</v>
      </c>
      <c r="B90" s="146">
        <v>74</v>
      </c>
      <c r="C90" s="147">
        <v>82855.83</v>
      </c>
      <c r="D90" s="144">
        <v>207.1396</v>
      </c>
      <c r="E90" s="144">
        <v>0</v>
      </c>
      <c r="F90" s="144">
        <v>207.1396</v>
      </c>
      <c r="G90" s="148">
        <v>82855.83</v>
      </c>
    </row>
    <row r="91" spans="1:7" x14ac:dyDescent="0.25">
      <c r="A91" s="145">
        <v>47178</v>
      </c>
      <c r="B91" s="146">
        <v>75</v>
      </c>
      <c r="C91" s="147">
        <v>82855.83</v>
      </c>
      <c r="D91" s="144">
        <v>207.1396</v>
      </c>
      <c r="E91" s="144">
        <v>0</v>
      </c>
      <c r="F91" s="144">
        <v>207.1396</v>
      </c>
      <c r="G91" s="148">
        <v>82855.83</v>
      </c>
    </row>
    <row r="92" spans="1:7" x14ac:dyDescent="0.25">
      <c r="A92" s="145">
        <v>47209</v>
      </c>
      <c r="B92" s="146">
        <v>76</v>
      </c>
      <c r="C92" s="147">
        <v>82855.83</v>
      </c>
      <c r="D92" s="144">
        <v>207.1396</v>
      </c>
      <c r="E92" s="144">
        <v>0</v>
      </c>
      <c r="F92" s="144">
        <v>207.1396</v>
      </c>
      <c r="G92" s="148">
        <v>82855.83</v>
      </c>
    </row>
    <row r="93" spans="1:7" x14ac:dyDescent="0.25">
      <c r="A93" s="145">
        <v>47239</v>
      </c>
      <c r="B93" s="146">
        <v>77</v>
      </c>
      <c r="C93" s="147">
        <v>82855.83</v>
      </c>
      <c r="D93" s="144">
        <v>207.1396</v>
      </c>
      <c r="E93" s="144">
        <v>0</v>
      </c>
      <c r="F93" s="144">
        <v>207.1396</v>
      </c>
      <c r="G93" s="148">
        <v>82855.83</v>
      </c>
    </row>
    <row r="94" spans="1:7" x14ac:dyDescent="0.25">
      <c r="A94" s="145">
        <v>47270</v>
      </c>
      <c r="B94" s="146">
        <v>78</v>
      </c>
      <c r="C94" s="147">
        <v>82855.83</v>
      </c>
      <c r="D94" s="144">
        <v>207.1396</v>
      </c>
      <c r="E94" s="144">
        <v>0</v>
      </c>
      <c r="F94" s="144">
        <v>207.1396</v>
      </c>
      <c r="G94" s="148">
        <v>82855.83</v>
      </c>
    </row>
    <row r="95" spans="1:7" x14ac:dyDescent="0.25">
      <c r="A95" s="145">
        <v>47300</v>
      </c>
      <c r="B95" s="146">
        <v>79</v>
      </c>
      <c r="C95" s="147">
        <v>82855.83</v>
      </c>
      <c r="D95" s="144">
        <v>207.1396</v>
      </c>
      <c r="E95" s="144">
        <v>0</v>
      </c>
      <c r="F95" s="144">
        <v>207.1396</v>
      </c>
      <c r="G95" s="148">
        <v>82855.83</v>
      </c>
    </row>
    <row r="96" spans="1:7" x14ac:dyDescent="0.25">
      <c r="A96" s="145">
        <v>47331</v>
      </c>
      <c r="B96" s="146">
        <v>80</v>
      </c>
      <c r="C96" s="147">
        <v>82855.83</v>
      </c>
      <c r="D96" s="144">
        <v>207.1396</v>
      </c>
      <c r="E96" s="144">
        <v>0</v>
      </c>
      <c r="F96" s="144">
        <v>207.1396</v>
      </c>
      <c r="G96" s="148">
        <v>82855.83</v>
      </c>
    </row>
    <row r="97" spans="1:7" x14ac:dyDescent="0.25">
      <c r="A97" s="145">
        <v>47362</v>
      </c>
      <c r="B97" s="146">
        <v>81</v>
      </c>
      <c r="C97" s="147">
        <v>82855.83</v>
      </c>
      <c r="D97" s="144">
        <v>207.1396</v>
      </c>
      <c r="E97" s="144">
        <v>0</v>
      </c>
      <c r="F97" s="144">
        <v>207.1396</v>
      </c>
      <c r="G97" s="148">
        <v>82855.83</v>
      </c>
    </row>
    <row r="98" spans="1:7" x14ac:dyDescent="0.25">
      <c r="A98" s="145">
        <v>47392</v>
      </c>
      <c r="B98" s="146">
        <v>82</v>
      </c>
      <c r="C98" s="147">
        <v>82855.83</v>
      </c>
      <c r="D98" s="144">
        <v>207.1396</v>
      </c>
      <c r="E98" s="144">
        <v>0</v>
      </c>
      <c r="F98" s="144">
        <v>207.1396</v>
      </c>
      <c r="G98" s="148">
        <v>82855.83</v>
      </c>
    </row>
    <row r="99" spans="1:7" x14ac:dyDescent="0.25">
      <c r="A99" s="145">
        <v>47423</v>
      </c>
      <c r="B99" s="146">
        <v>83</v>
      </c>
      <c r="C99" s="147">
        <v>82855.83</v>
      </c>
      <c r="D99" s="144">
        <v>207.1396</v>
      </c>
      <c r="E99" s="144">
        <v>0</v>
      </c>
      <c r="F99" s="144">
        <v>207.1396</v>
      </c>
      <c r="G99" s="148">
        <v>82855.83</v>
      </c>
    </row>
    <row r="100" spans="1:7" x14ac:dyDescent="0.25">
      <c r="A100" s="145">
        <v>47453</v>
      </c>
      <c r="B100" s="146">
        <v>84</v>
      </c>
      <c r="C100" s="147">
        <v>82855.83</v>
      </c>
      <c r="D100" s="144">
        <v>207.1396</v>
      </c>
      <c r="E100" s="144">
        <v>0</v>
      </c>
      <c r="F100" s="144">
        <v>207.1396</v>
      </c>
      <c r="G100" s="148">
        <v>82855.83</v>
      </c>
    </row>
    <row r="101" spans="1:7" x14ac:dyDescent="0.25">
      <c r="A101" s="145">
        <v>47484</v>
      </c>
      <c r="B101" s="146">
        <v>85</v>
      </c>
      <c r="C101" s="147">
        <v>82855.83</v>
      </c>
      <c r="D101" s="144">
        <v>207.1396</v>
      </c>
      <c r="E101" s="144">
        <v>0</v>
      </c>
      <c r="F101" s="144">
        <v>207.1396</v>
      </c>
      <c r="G101" s="148">
        <v>82855.83</v>
      </c>
    </row>
    <row r="102" spans="1:7" x14ac:dyDescent="0.25">
      <c r="A102" s="145">
        <v>47515</v>
      </c>
      <c r="B102" s="146">
        <v>86</v>
      </c>
      <c r="C102" s="147">
        <v>82855.83</v>
      </c>
      <c r="D102" s="144">
        <v>207.1396</v>
      </c>
      <c r="E102" s="144">
        <v>0</v>
      </c>
      <c r="F102" s="144">
        <v>207.1396</v>
      </c>
      <c r="G102" s="148">
        <v>82855.83</v>
      </c>
    </row>
    <row r="103" spans="1:7" x14ac:dyDescent="0.25">
      <c r="A103" s="145">
        <v>47543</v>
      </c>
      <c r="B103" s="146">
        <v>87</v>
      </c>
      <c r="C103" s="147">
        <v>82855.83</v>
      </c>
      <c r="D103" s="144">
        <v>207.1396</v>
      </c>
      <c r="E103" s="144">
        <v>0</v>
      </c>
      <c r="F103" s="144">
        <v>207.1396</v>
      </c>
      <c r="G103" s="148">
        <v>82855.83</v>
      </c>
    </row>
    <row r="104" spans="1:7" x14ac:dyDescent="0.25">
      <c r="A104" s="145">
        <v>47574</v>
      </c>
      <c r="B104" s="146">
        <v>88</v>
      </c>
      <c r="C104" s="147">
        <v>82855.83</v>
      </c>
      <c r="D104" s="144">
        <v>207.1396</v>
      </c>
      <c r="E104" s="144">
        <v>0</v>
      </c>
      <c r="F104" s="144">
        <v>207.1396</v>
      </c>
      <c r="G104" s="148">
        <v>82855.83</v>
      </c>
    </row>
    <row r="105" spans="1:7" x14ac:dyDescent="0.25">
      <c r="A105" s="145">
        <v>47604</v>
      </c>
      <c r="B105" s="146">
        <v>89</v>
      </c>
      <c r="C105" s="147">
        <v>82855.83</v>
      </c>
      <c r="D105" s="144">
        <v>207.1396</v>
      </c>
      <c r="E105" s="144">
        <v>0</v>
      </c>
      <c r="F105" s="144">
        <v>207.1396</v>
      </c>
      <c r="G105" s="148">
        <v>82855.83</v>
      </c>
    </row>
    <row r="106" spans="1:7" x14ac:dyDescent="0.25">
      <c r="A106" s="145">
        <v>47635</v>
      </c>
      <c r="B106" s="146">
        <v>90</v>
      </c>
      <c r="C106" s="147">
        <v>82855.83</v>
      </c>
      <c r="D106" s="144">
        <v>207.1396</v>
      </c>
      <c r="E106" s="144">
        <v>0</v>
      </c>
      <c r="F106" s="144">
        <v>207.1396</v>
      </c>
      <c r="G106" s="148">
        <v>82855.83</v>
      </c>
    </row>
    <row r="107" spans="1:7" x14ac:dyDescent="0.25">
      <c r="A107" s="145">
        <v>47665</v>
      </c>
      <c r="B107" s="146">
        <v>91</v>
      </c>
      <c r="C107" s="147">
        <v>82855.83</v>
      </c>
      <c r="D107" s="144">
        <v>207.1396</v>
      </c>
      <c r="E107" s="144">
        <v>0</v>
      </c>
      <c r="F107" s="144">
        <v>207.1396</v>
      </c>
      <c r="G107" s="148">
        <v>82855.83</v>
      </c>
    </row>
    <row r="108" spans="1:7" x14ac:dyDescent="0.25">
      <c r="A108" s="145">
        <v>47696</v>
      </c>
      <c r="B108" s="146">
        <v>92</v>
      </c>
      <c r="C108" s="147">
        <v>82855.83</v>
      </c>
      <c r="D108" s="144">
        <v>207.1396</v>
      </c>
      <c r="E108" s="144">
        <v>0</v>
      </c>
      <c r="F108" s="144">
        <v>207.1396</v>
      </c>
      <c r="G108" s="148">
        <v>82855.83</v>
      </c>
    </row>
    <row r="109" spans="1:7" x14ac:dyDescent="0.25">
      <c r="A109" s="145">
        <v>47727</v>
      </c>
      <c r="B109" s="146">
        <v>93</v>
      </c>
      <c r="C109" s="147">
        <v>82855.83</v>
      </c>
      <c r="D109" s="144">
        <v>207.1396</v>
      </c>
      <c r="E109" s="144">
        <v>0</v>
      </c>
      <c r="F109" s="144">
        <v>207.1396</v>
      </c>
      <c r="G109" s="148">
        <v>82855.83</v>
      </c>
    </row>
    <row r="110" spans="1:7" x14ac:dyDescent="0.25">
      <c r="A110" s="145">
        <v>47757</v>
      </c>
      <c r="B110" s="146">
        <v>94</v>
      </c>
      <c r="C110" s="147">
        <v>82855.83</v>
      </c>
      <c r="D110" s="144">
        <v>207.1396</v>
      </c>
      <c r="E110" s="144">
        <v>0</v>
      </c>
      <c r="F110" s="144">
        <v>207.1396</v>
      </c>
      <c r="G110" s="148">
        <v>82855.83</v>
      </c>
    </row>
    <row r="111" spans="1:7" x14ac:dyDescent="0.25">
      <c r="A111" s="145">
        <v>47788</v>
      </c>
      <c r="B111" s="146">
        <v>95</v>
      </c>
      <c r="C111" s="147">
        <v>82855.83</v>
      </c>
      <c r="D111" s="144">
        <v>207.1396</v>
      </c>
      <c r="E111" s="144">
        <v>0</v>
      </c>
      <c r="F111" s="144">
        <v>207.1396</v>
      </c>
      <c r="G111" s="148">
        <v>82855.83</v>
      </c>
    </row>
    <row r="112" spans="1:7" x14ac:dyDescent="0.25">
      <c r="A112" s="145">
        <v>47818</v>
      </c>
      <c r="B112" s="146">
        <v>96</v>
      </c>
      <c r="C112" s="147">
        <v>82855.83</v>
      </c>
      <c r="D112" s="144">
        <v>207.1396</v>
      </c>
      <c r="E112" s="144">
        <v>0</v>
      </c>
      <c r="F112" s="144">
        <v>207.1396</v>
      </c>
      <c r="G112" s="148">
        <v>82855.83</v>
      </c>
    </row>
    <row r="113" spans="1:7" x14ac:dyDescent="0.25">
      <c r="A113" s="145">
        <v>47849</v>
      </c>
      <c r="B113" s="146">
        <v>97</v>
      </c>
      <c r="C113" s="147">
        <v>82855.83</v>
      </c>
      <c r="D113" s="144">
        <v>207.1396</v>
      </c>
      <c r="E113" s="144">
        <v>0</v>
      </c>
      <c r="F113" s="144">
        <v>207.1396</v>
      </c>
      <c r="G113" s="148">
        <v>82855.83</v>
      </c>
    </row>
    <row r="114" spans="1:7" x14ac:dyDescent="0.25">
      <c r="A114" s="145">
        <v>47880</v>
      </c>
      <c r="B114" s="146">
        <v>98</v>
      </c>
      <c r="C114" s="147">
        <v>82855.83</v>
      </c>
      <c r="D114" s="144">
        <v>207.1396</v>
      </c>
      <c r="E114" s="144">
        <v>0</v>
      </c>
      <c r="F114" s="144">
        <v>207.1396</v>
      </c>
      <c r="G114" s="148">
        <v>82855.83</v>
      </c>
    </row>
    <row r="115" spans="1:7" x14ac:dyDescent="0.25">
      <c r="A115" s="145">
        <v>47908</v>
      </c>
      <c r="B115" s="146">
        <v>99</v>
      </c>
      <c r="C115" s="147">
        <v>82855.83</v>
      </c>
      <c r="D115" s="144">
        <v>207.1396</v>
      </c>
      <c r="E115" s="144">
        <v>0</v>
      </c>
      <c r="F115" s="144">
        <v>207.1396</v>
      </c>
      <c r="G115" s="148">
        <v>82855.83</v>
      </c>
    </row>
    <row r="116" spans="1:7" x14ac:dyDescent="0.25">
      <c r="A116" s="145">
        <v>47939</v>
      </c>
      <c r="B116" s="146">
        <v>100</v>
      </c>
      <c r="C116" s="147">
        <v>82855.83</v>
      </c>
      <c r="D116" s="144">
        <v>207.1396</v>
      </c>
      <c r="E116" s="144">
        <v>0</v>
      </c>
      <c r="F116" s="144">
        <v>207.1396</v>
      </c>
      <c r="G116" s="148">
        <v>82855.83</v>
      </c>
    </row>
    <row r="117" spans="1:7" x14ac:dyDescent="0.25">
      <c r="A117" s="145">
        <v>47969</v>
      </c>
      <c r="B117" s="146">
        <v>101</v>
      </c>
      <c r="C117" s="147">
        <v>82855.83</v>
      </c>
      <c r="D117" s="144">
        <v>207.1396</v>
      </c>
      <c r="E117" s="144">
        <v>0</v>
      </c>
      <c r="F117" s="144">
        <v>207.1396</v>
      </c>
      <c r="G117" s="148">
        <v>82855.83</v>
      </c>
    </row>
    <row r="118" spans="1:7" x14ac:dyDescent="0.25">
      <c r="A118" s="145">
        <v>48000</v>
      </c>
      <c r="B118" s="146">
        <v>102</v>
      </c>
      <c r="C118" s="147">
        <v>82855.83</v>
      </c>
      <c r="D118" s="144">
        <v>207.1396</v>
      </c>
      <c r="E118" s="144">
        <v>0</v>
      </c>
      <c r="F118" s="144">
        <v>207.1396</v>
      </c>
      <c r="G118" s="148">
        <v>82855.83</v>
      </c>
    </row>
    <row r="119" spans="1:7" x14ac:dyDescent="0.25">
      <c r="A119" s="145">
        <v>48030</v>
      </c>
      <c r="B119" s="146">
        <v>103</v>
      </c>
      <c r="C119" s="147">
        <v>82855.83</v>
      </c>
      <c r="D119" s="144">
        <v>207.1396</v>
      </c>
      <c r="E119" s="144">
        <v>0</v>
      </c>
      <c r="F119" s="144">
        <v>207.1396</v>
      </c>
      <c r="G119" s="148">
        <v>82855.83</v>
      </c>
    </row>
    <row r="120" spans="1:7" x14ac:dyDescent="0.25">
      <c r="A120" s="145">
        <v>48061</v>
      </c>
      <c r="B120" s="146">
        <v>104</v>
      </c>
      <c r="C120" s="147">
        <v>82855.83</v>
      </c>
      <c r="D120" s="144">
        <v>207.1396</v>
      </c>
      <c r="E120" s="144">
        <v>0</v>
      </c>
      <c r="F120" s="144">
        <v>207.1396</v>
      </c>
      <c r="G120" s="148">
        <v>82855.83</v>
      </c>
    </row>
    <row r="121" spans="1:7" x14ac:dyDescent="0.25">
      <c r="A121" s="145">
        <v>48092</v>
      </c>
      <c r="B121" s="146">
        <v>105</v>
      </c>
      <c r="C121" s="147">
        <v>82855.83</v>
      </c>
      <c r="D121" s="144">
        <v>207.1396</v>
      </c>
      <c r="E121" s="144">
        <v>0</v>
      </c>
      <c r="F121" s="144">
        <v>207.1396</v>
      </c>
      <c r="G121" s="148">
        <v>82855.83</v>
      </c>
    </row>
    <row r="122" spans="1:7" x14ac:dyDescent="0.25">
      <c r="A122" s="145">
        <v>48122</v>
      </c>
      <c r="B122" s="146">
        <v>106</v>
      </c>
      <c r="C122" s="147">
        <v>82855.83</v>
      </c>
      <c r="D122" s="144">
        <v>207.1396</v>
      </c>
      <c r="E122" s="144">
        <v>0</v>
      </c>
      <c r="F122" s="144">
        <v>207.1396</v>
      </c>
      <c r="G122" s="148">
        <v>82855.83</v>
      </c>
    </row>
    <row r="123" spans="1:7" x14ac:dyDescent="0.25">
      <c r="A123" s="145">
        <v>48153</v>
      </c>
      <c r="B123" s="146">
        <v>107</v>
      </c>
      <c r="C123" s="147">
        <v>82855.83</v>
      </c>
      <c r="D123" s="144">
        <v>207.1396</v>
      </c>
      <c r="E123" s="144">
        <v>0</v>
      </c>
      <c r="F123" s="144">
        <v>207.1396</v>
      </c>
      <c r="G123" s="148">
        <v>82855.83</v>
      </c>
    </row>
    <row r="124" spans="1:7" x14ac:dyDescent="0.25">
      <c r="A124" s="145">
        <v>48183</v>
      </c>
      <c r="B124" s="146">
        <v>108</v>
      </c>
      <c r="C124" s="147">
        <v>82855.83</v>
      </c>
      <c r="D124" s="144">
        <v>207.1396</v>
      </c>
      <c r="E124" s="144">
        <v>0</v>
      </c>
      <c r="F124" s="144">
        <v>207.1396</v>
      </c>
      <c r="G124" s="148">
        <v>82855.83</v>
      </c>
    </row>
    <row r="125" spans="1:7" x14ac:dyDescent="0.25">
      <c r="A125" s="145">
        <v>48214</v>
      </c>
      <c r="B125" s="146">
        <v>109</v>
      </c>
      <c r="C125" s="147">
        <v>82855.83</v>
      </c>
      <c r="D125" s="144">
        <v>207.1396</v>
      </c>
      <c r="E125" s="144">
        <v>0</v>
      </c>
      <c r="F125" s="144">
        <v>207.1396</v>
      </c>
      <c r="G125" s="148">
        <v>82855.83</v>
      </c>
    </row>
    <row r="126" spans="1:7" x14ac:dyDescent="0.25">
      <c r="A126" s="145">
        <v>48245</v>
      </c>
      <c r="B126" s="146">
        <v>110</v>
      </c>
      <c r="C126" s="147">
        <v>82855.83</v>
      </c>
      <c r="D126" s="144">
        <v>207.1396</v>
      </c>
      <c r="E126" s="144">
        <v>0</v>
      </c>
      <c r="F126" s="144">
        <v>207.1396</v>
      </c>
      <c r="G126" s="148">
        <v>82855.83</v>
      </c>
    </row>
    <row r="127" spans="1:7" x14ac:dyDescent="0.25">
      <c r="A127" s="145">
        <v>48274</v>
      </c>
      <c r="B127" s="146">
        <v>111</v>
      </c>
      <c r="C127" s="147">
        <v>82855.83</v>
      </c>
      <c r="D127" s="144">
        <v>207.1396</v>
      </c>
      <c r="E127" s="144">
        <v>0</v>
      </c>
      <c r="F127" s="144">
        <v>207.1396</v>
      </c>
      <c r="G127" s="148">
        <v>82855.83</v>
      </c>
    </row>
    <row r="128" spans="1:7" x14ac:dyDescent="0.25">
      <c r="A128" s="145">
        <v>48305</v>
      </c>
      <c r="B128" s="146">
        <v>112</v>
      </c>
      <c r="C128" s="147">
        <v>82855.83</v>
      </c>
      <c r="D128" s="144">
        <v>207.1396</v>
      </c>
      <c r="E128" s="144">
        <v>0</v>
      </c>
      <c r="F128" s="144">
        <v>207.1396</v>
      </c>
      <c r="G128" s="148">
        <v>82855.83</v>
      </c>
    </row>
    <row r="129" spans="1:7" x14ac:dyDescent="0.25">
      <c r="A129" s="145">
        <v>48335</v>
      </c>
      <c r="B129" s="146">
        <v>113</v>
      </c>
      <c r="C129" s="147">
        <v>82855.83</v>
      </c>
      <c r="D129" s="144">
        <v>207.1396</v>
      </c>
      <c r="E129" s="144">
        <v>0</v>
      </c>
      <c r="F129" s="144">
        <v>207.1396</v>
      </c>
      <c r="G129" s="148">
        <v>82855.83</v>
      </c>
    </row>
    <row r="130" spans="1:7" x14ac:dyDescent="0.25">
      <c r="A130" s="145">
        <v>48366</v>
      </c>
      <c r="B130" s="146">
        <v>114</v>
      </c>
      <c r="C130" s="147">
        <v>82855.83</v>
      </c>
      <c r="D130" s="144">
        <v>207.1396</v>
      </c>
      <c r="E130" s="144">
        <v>0</v>
      </c>
      <c r="F130" s="144">
        <v>207.1396</v>
      </c>
      <c r="G130" s="148">
        <v>82855.83</v>
      </c>
    </row>
    <row r="131" spans="1:7" x14ac:dyDescent="0.25">
      <c r="A131" s="145">
        <v>48396</v>
      </c>
      <c r="B131" s="146">
        <v>115</v>
      </c>
      <c r="C131" s="147">
        <v>82855.83</v>
      </c>
      <c r="D131" s="144">
        <v>207.1396</v>
      </c>
      <c r="E131" s="144">
        <v>0</v>
      </c>
      <c r="F131" s="144">
        <v>207.1396</v>
      </c>
      <c r="G131" s="148">
        <v>82855.83</v>
      </c>
    </row>
    <row r="132" spans="1:7" x14ac:dyDescent="0.25">
      <c r="A132" s="145">
        <v>48427</v>
      </c>
      <c r="B132" s="146">
        <v>116</v>
      </c>
      <c r="C132" s="147">
        <v>82855.83</v>
      </c>
      <c r="D132" s="144">
        <v>207.1396</v>
      </c>
      <c r="E132" s="144">
        <v>0</v>
      </c>
      <c r="F132" s="144">
        <v>207.1396</v>
      </c>
      <c r="G132" s="148">
        <v>82855.83</v>
      </c>
    </row>
    <row r="133" spans="1:7" x14ac:dyDescent="0.25">
      <c r="A133" s="145">
        <v>48458</v>
      </c>
      <c r="B133" s="146">
        <v>117</v>
      </c>
      <c r="C133" s="147">
        <v>82855.83</v>
      </c>
      <c r="D133" s="144">
        <v>207.1396</v>
      </c>
      <c r="E133" s="144">
        <v>0</v>
      </c>
      <c r="F133" s="144">
        <v>207.1396</v>
      </c>
      <c r="G133" s="148">
        <v>82855.83</v>
      </c>
    </row>
    <row r="134" spans="1:7" x14ac:dyDescent="0.25">
      <c r="A134" s="145">
        <v>48488</v>
      </c>
      <c r="B134" s="146">
        <v>118</v>
      </c>
      <c r="C134" s="147">
        <v>82855.83</v>
      </c>
      <c r="D134" s="144">
        <v>207.1396</v>
      </c>
      <c r="E134" s="144">
        <v>0</v>
      </c>
      <c r="F134" s="144">
        <v>207.1396</v>
      </c>
      <c r="G134" s="148">
        <v>82855.83</v>
      </c>
    </row>
    <row r="135" spans="1:7" x14ac:dyDescent="0.25">
      <c r="A135" s="145">
        <v>48519</v>
      </c>
      <c r="B135" s="146">
        <v>119</v>
      </c>
      <c r="C135" s="147">
        <v>82855.83</v>
      </c>
      <c r="D135" s="144">
        <v>207.1396</v>
      </c>
      <c r="E135" s="144">
        <v>0</v>
      </c>
      <c r="F135" s="144">
        <v>207.1396</v>
      </c>
      <c r="G135" s="148">
        <v>82855.83</v>
      </c>
    </row>
    <row r="136" spans="1:7" x14ac:dyDescent="0.25">
      <c r="A136" s="145">
        <v>48549</v>
      </c>
      <c r="B136" s="146">
        <v>120</v>
      </c>
      <c r="C136" s="147">
        <v>82855.83</v>
      </c>
      <c r="D136" s="144">
        <v>207.1396</v>
      </c>
      <c r="E136" s="144">
        <v>0</v>
      </c>
      <c r="F136" s="144">
        <v>207.1396</v>
      </c>
      <c r="G136" s="148">
        <v>82855.83</v>
      </c>
    </row>
    <row r="137" spans="1:7" x14ac:dyDescent="0.25">
      <c r="A137" s="145">
        <v>48580</v>
      </c>
      <c r="B137" s="146">
        <v>121</v>
      </c>
      <c r="C137" s="147">
        <v>82855.83</v>
      </c>
      <c r="D137" s="144">
        <v>207.1396</v>
      </c>
      <c r="E137" s="144">
        <v>0</v>
      </c>
      <c r="F137" s="144">
        <v>207.1396</v>
      </c>
      <c r="G137" s="148">
        <v>82855.83</v>
      </c>
    </row>
    <row r="138" spans="1:7" x14ac:dyDescent="0.25">
      <c r="A138" s="145">
        <v>48611</v>
      </c>
      <c r="B138" s="146">
        <v>122</v>
      </c>
      <c r="C138" s="147">
        <v>82855.83</v>
      </c>
      <c r="D138" s="144">
        <v>207.1396</v>
      </c>
      <c r="E138" s="144">
        <v>0</v>
      </c>
      <c r="F138" s="144">
        <v>207.1396</v>
      </c>
      <c r="G138" s="148">
        <v>82855.83</v>
      </c>
    </row>
    <row r="139" spans="1:7" x14ac:dyDescent="0.25">
      <c r="A139" s="145">
        <v>48639</v>
      </c>
      <c r="B139" s="146">
        <v>123</v>
      </c>
      <c r="C139" s="147">
        <v>82855.83</v>
      </c>
      <c r="D139" s="144">
        <v>207.1396</v>
      </c>
      <c r="E139" s="144">
        <v>0</v>
      </c>
      <c r="F139" s="144">
        <v>207.1396</v>
      </c>
      <c r="G139" s="148">
        <v>82855.83</v>
      </c>
    </row>
    <row r="140" spans="1:7" x14ac:dyDescent="0.25">
      <c r="A140" s="145">
        <v>48670</v>
      </c>
      <c r="B140" s="146">
        <v>124</v>
      </c>
      <c r="C140" s="147">
        <v>82855.83</v>
      </c>
      <c r="D140" s="144">
        <v>207.1396</v>
      </c>
      <c r="E140" s="144">
        <v>0</v>
      </c>
      <c r="F140" s="144">
        <v>207.1396</v>
      </c>
      <c r="G140" s="148">
        <v>82855.83</v>
      </c>
    </row>
    <row r="141" spans="1:7" x14ac:dyDescent="0.25">
      <c r="A141" s="145">
        <v>48700</v>
      </c>
      <c r="B141" s="146">
        <v>125</v>
      </c>
      <c r="C141" s="147">
        <v>82855.83</v>
      </c>
      <c r="D141" s="144">
        <v>207.1396</v>
      </c>
      <c r="E141" s="144">
        <v>0</v>
      </c>
      <c r="F141" s="144">
        <v>207.1396</v>
      </c>
      <c r="G141" s="148">
        <v>82855.83</v>
      </c>
    </row>
    <row r="142" spans="1:7" x14ac:dyDescent="0.25">
      <c r="A142" s="145">
        <v>48731</v>
      </c>
      <c r="B142" s="146">
        <v>126</v>
      </c>
      <c r="C142" s="147">
        <v>82855.83</v>
      </c>
      <c r="D142" s="144">
        <v>207.1396</v>
      </c>
      <c r="E142" s="144">
        <v>0</v>
      </c>
      <c r="F142" s="144">
        <v>207.1396</v>
      </c>
      <c r="G142" s="148">
        <v>82855.83</v>
      </c>
    </row>
    <row r="143" spans="1:7" x14ac:dyDescent="0.25">
      <c r="A143" s="145">
        <v>48761</v>
      </c>
      <c r="B143" s="146">
        <v>127</v>
      </c>
      <c r="C143" s="147">
        <v>82855.83</v>
      </c>
      <c r="D143" s="144">
        <v>207.1396</v>
      </c>
      <c r="E143" s="144">
        <v>0</v>
      </c>
      <c r="F143" s="144">
        <v>207.1396</v>
      </c>
      <c r="G143" s="148">
        <v>82855.83</v>
      </c>
    </row>
    <row r="144" spans="1:7" x14ac:dyDescent="0.25">
      <c r="A144" s="145">
        <v>48792</v>
      </c>
      <c r="B144" s="146">
        <v>128</v>
      </c>
      <c r="C144" s="147">
        <v>82855.83</v>
      </c>
      <c r="D144" s="144">
        <v>207.1396</v>
      </c>
      <c r="E144" s="144">
        <v>0</v>
      </c>
      <c r="F144" s="144">
        <v>207.1396</v>
      </c>
      <c r="G144" s="148">
        <v>82855.83</v>
      </c>
    </row>
    <row r="145" spans="1:7" x14ac:dyDescent="0.25">
      <c r="A145" s="145">
        <v>48823</v>
      </c>
      <c r="B145" s="146">
        <v>129</v>
      </c>
      <c r="C145" s="147">
        <v>82855.83</v>
      </c>
      <c r="D145" s="144">
        <v>207.1396</v>
      </c>
      <c r="E145" s="144">
        <v>0</v>
      </c>
      <c r="F145" s="144">
        <v>207.1396</v>
      </c>
      <c r="G145" s="148">
        <v>82855.83</v>
      </c>
    </row>
    <row r="146" spans="1:7" x14ac:dyDescent="0.25">
      <c r="A146" s="145">
        <v>48853</v>
      </c>
      <c r="B146" s="146">
        <v>130</v>
      </c>
      <c r="C146" s="147">
        <v>82855.83</v>
      </c>
      <c r="D146" s="144">
        <v>207.1396</v>
      </c>
      <c r="E146" s="144">
        <v>0</v>
      </c>
      <c r="F146" s="144">
        <v>207.1396</v>
      </c>
      <c r="G146" s="148">
        <v>82855.83</v>
      </c>
    </row>
    <row r="147" spans="1:7" x14ac:dyDescent="0.25">
      <c r="A147" s="145">
        <v>48884</v>
      </c>
      <c r="B147" s="146">
        <v>131</v>
      </c>
      <c r="C147" s="147">
        <v>82855.83</v>
      </c>
      <c r="D147" s="144">
        <v>207.1396</v>
      </c>
      <c r="E147" s="144">
        <v>0</v>
      </c>
      <c r="F147" s="144">
        <v>207.1396</v>
      </c>
      <c r="G147" s="148">
        <v>82855.83</v>
      </c>
    </row>
    <row r="148" spans="1:7" x14ac:dyDescent="0.25">
      <c r="A148" s="145">
        <v>48914</v>
      </c>
      <c r="B148" s="146">
        <v>132</v>
      </c>
      <c r="C148" s="147">
        <v>82855.83</v>
      </c>
      <c r="D148" s="144">
        <v>207.1396</v>
      </c>
      <c r="E148" s="144">
        <v>0</v>
      </c>
      <c r="F148" s="144">
        <v>207.1396</v>
      </c>
      <c r="G148" s="148">
        <v>82855.83</v>
      </c>
    </row>
    <row r="149" spans="1:7" x14ac:dyDescent="0.25">
      <c r="A149" s="145">
        <v>48945</v>
      </c>
      <c r="B149" s="146">
        <v>133</v>
      </c>
      <c r="C149" s="147">
        <v>82855.83</v>
      </c>
      <c r="D149" s="144">
        <v>207.1396</v>
      </c>
      <c r="E149" s="144">
        <v>0</v>
      </c>
      <c r="F149" s="144">
        <v>207.1396</v>
      </c>
      <c r="G149" s="148">
        <v>82855.83</v>
      </c>
    </row>
    <row r="150" spans="1:7" x14ac:dyDescent="0.25">
      <c r="A150" s="145">
        <v>48976</v>
      </c>
      <c r="B150" s="146">
        <v>134</v>
      </c>
      <c r="C150" s="147">
        <v>82855.83</v>
      </c>
      <c r="D150" s="144">
        <v>207.1396</v>
      </c>
      <c r="E150" s="144">
        <v>0</v>
      </c>
      <c r="F150" s="144">
        <v>207.1396</v>
      </c>
      <c r="G150" s="148">
        <v>82855.83</v>
      </c>
    </row>
    <row r="151" spans="1:7" x14ac:dyDescent="0.25">
      <c r="A151" s="145">
        <v>49004</v>
      </c>
      <c r="B151" s="146">
        <v>135</v>
      </c>
      <c r="C151" s="147">
        <v>82855.83</v>
      </c>
      <c r="D151" s="144">
        <v>207.1396</v>
      </c>
      <c r="E151" s="144">
        <v>0</v>
      </c>
      <c r="F151" s="144">
        <v>207.1396</v>
      </c>
      <c r="G151" s="148">
        <v>82855.83</v>
      </c>
    </row>
    <row r="152" spans="1:7" x14ac:dyDescent="0.25">
      <c r="A152" s="145">
        <v>49035</v>
      </c>
      <c r="B152" s="146">
        <v>136</v>
      </c>
      <c r="C152" s="147">
        <v>82855.83</v>
      </c>
      <c r="D152" s="144">
        <v>207.1396</v>
      </c>
      <c r="E152" s="144">
        <v>0</v>
      </c>
      <c r="F152" s="144">
        <v>207.1396</v>
      </c>
      <c r="G152" s="148">
        <v>82855.83</v>
      </c>
    </row>
    <row r="153" spans="1:7" x14ac:dyDescent="0.25">
      <c r="A153" s="145">
        <v>49065</v>
      </c>
      <c r="B153" s="146">
        <v>137</v>
      </c>
      <c r="C153" s="147">
        <v>82855.83</v>
      </c>
      <c r="D153" s="144">
        <v>207.1396</v>
      </c>
      <c r="E153" s="144">
        <v>0</v>
      </c>
      <c r="F153" s="144">
        <v>207.1396</v>
      </c>
      <c r="G153" s="148">
        <v>82855.83</v>
      </c>
    </row>
    <row r="154" spans="1:7" x14ac:dyDescent="0.25">
      <c r="A154" s="145">
        <v>49096</v>
      </c>
      <c r="B154" s="146">
        <v>138</v>
      </c>
      <c r="C154" s="147">
        <v>82855.83</v>
      </c>
      <c r="D154" s="144">
        <v>207.1396</v>
      </c>
      <c r="E154" s="144">
        <v>0</v>
      </c>
      <c r="F154" s="144">
        <v>207.1396</v>
      </c>
      <c r="G154" s="148">
        <v>82855.83</v>
      </c>
    </row>
    <row r="155" spans="1:7" x14ac:dyDescent="0.25">
      <c r="A155" s="145">
        <v>49126</v>
      </c>
      <c r="B155" s="146">
        <v>139</v>
      </c>
      <c r="C155" s="147">
        <v>82855.83</v>
      </c>
      <c r="D155" s="144">
        <v>207.1396</v>
      </c>
      <c r="E155" s="144">
        <v>0</v>
      </c>
      <c r="F155" s="144">
        <v>207.1396</v>
      </c>
      <c r="G155" s="148">
        <v>82855.83</v>
      </c>
    </row>
    <row r="156" spans="1:7" x14ac:dyDescent="0.25">
      <c r="A156" s="145">
        <v>49157</v>
      </c>
      <c r="B156" s="146">
        <v>140</v>
      </c>
      <c r="C156" s="147">
        <v>82855.83</v>
      </c>
      <c r="D156" s="144">
        <v>207.1396</v>
      </c>
      <c r="E156" s="144">
        <v>0</v>
      </c>
      <c r="F156" s="144">
        <v>207.1396</v>
      </c>
      <c r="G156" s="148">
        <v>82855.83</v>
      </c>
    </row>
    <row r="157" spans="1:7" x14ac:dyDescent="0.25">
      <c r="A157" s="145">
        <v>49188</v>
      </c>
      <c r="B157" s="146">
        <v>141</v>
      </c>
      <c r="C157" s="147">
        <v>82855.83</v>
      </c>
      <c r="D157" s="144">
        <v>207.1396</v>
      </c>
      <c r="E157" s="144">
        <v>0</v>
      </c>
      <c r="F157" s="144">
        <v>207.1396</v>
      </c>
      <c r="G157" s="148">
        <v>82855.83</v>
      </c>
    </row>
    <row r="158" spans="1:7" x14ac:dyDescent="0.25">
      <c r="A158" s="145">
        <v>49218</v>
      </c>
      <c r="B158" s="146">
        <v>142</v>
      </c>
      <c r="C158" s="147">
        <v>82855.83</v>
      </c>
      <c r="D158" s="144">
        <v>207.1396</v>
      </c>
      <c r="E158" s="144">
        <v>0</v>
      </c>
      <c r="F158" s="144">
        <v>207.1396</v>
      </c>
      <c r="G158" s="148">
        <v>82855.83</v>
      </c>
    </row>
    <row r="159" spans="1:7" x14ac:dyDescent="0.25">
      <c r="A159" s="145">
        <v>49249</v>
      </c>
      <c r="B159" s="146">
        <v>143</v>
      </c>
      <c r="C159" s="147">
        <v>82855.83</v>
      </c>
      <c r="D159" s="144">
        <v>207.1396</v>
      </c>
      <c r="E159" s="144">
        <v>0</v>
      </c>
      <c r="F159" s="144">
        <v>207.1396</v>
      </c>
      <c r="G159" s="148">
        <v>82855.83</v>
      </c>
    </row>
    <row r="160" spans="1:7" x14ac:dyDescent="0.25">
      <c r="A160" s="145">
        <v>49279</v>
      </c>
      <c r="B160" s="146">
        <v>144</v>
      </c>
      <c r="C160" s="147">
        <v>82855.83</v>
      </c>
      <c r="D160" s="144">
        <v>207.1396</v>
      </c>
      <c r="E160" s="144">
        <v>0</v>
      </c>
      <c r="F160" s="144">
        <v>207.1396</v>
      </c>
      <c r="G160" s="148">
        <v>82855.83</v>
      </c>
    </row>
    <row r="161" spans="1:7" x14ac:dyDescent="0.25">
      <c r="A161" s="145">
        <v>49310</v>
      </c>
      <c r="B161" s="146">
        <v>145</v>
      </c>
      <c r="C161" s="147">
        <v>82855.83</v>
      </c>
      <c r="D161" s="144">
        <v>207.1396</v>
      </c>
      <c r="E161" s="144">
        <v>0</v>
      </c>
      <c r="F161" s="144">
        <v>207.1396</v>
      </c>
      <c r="G161" s="148">
        <v>82855.83</v>
      </c>
    </row>
    <row r="162" spans="1:7" x14ac:dyDescent="0.25">
      <c r="A162" s="145">
        <v>49341</v>
      </c>
      <c r="B162" s="146">
        <v>146</v>
      </c>
      <c r="C162" s="147">
        <v>82855.83</v>
      </c>
      <c r="D162" s="144">
        <v>207.1396</v>
      </c>
      <c r="E162" s="144">
        <v>0</v>
      </c>
      <c r="F162" s="144">
        <v>207.1396</v>
      </c>
      <c r="G162" s="148">
        <v>82855.83</v>
      </c>
    </row>
    <row r="163" spans="1:7" x14ac:dyDescent="0.25">
      <c r="A163" s="145">
        <v>49369</v>
      </c>
      <c r="B163" s="146">
        <v>147</v>
      </c>
      <c r="C163" s="147">
        <v>82855.83</v>
      </c>
      <c r="D163" s="144">
        <v>207.1396</v>
      </c>
      <c r="E163" s="144">
        <v>0</v>
      </c>
      <c r="F163" s="144">
        <v>207.1396</v>
      </c>
      <c r="G163" s="148">
        <v>82855.83</v>
      </c>
    </row>
    <row r="164" spans="1:7" x14ac:dyDescent="0.25">
      <c r="A164" s="145">
        <v>49400</v>
      </c>
      <c r="B164" s="146">
        <v>148</v>
      </c>
      <c r="C164" s="147">
        <v>82855.83</v>
      </c>
      <c r="D164" s="144">
        <v>207.1396</v>
      </c>
      <c r="E164" s="144">
        <v>0</v>
      </c>
      <c r="F164" s="144">
        <v>207.1396</v>
      </c>
      <c r="G164" s="148">
        <v>82855.83</v>
      </c>
    </row>
    <row r="165" spans="1:7" x14ac:dyDescent="0.25">
      <c r="A165" s="145">
        <v>49430</v>
      </c>
      <c r="B165" s="146">
        <v>149</v>
      </c>
      <c r="C165" s="147">
        <v>82855.83</v>
      </c>
      <c r="D165" s="144">
        <v>207.1396</v>
      </c>
      <c r="E165" s="144">
        <v>0</v>
      </c>
      <c r="F165" s="144">
        <v>207.1396</v>
      </c>
      <c r="G165" s="148">
        <v>82855.83</v>
      </c>
    </row>
    <row r="166" spans="1:7" x14ac:dyDescent="0.25">
      <c r="A166" s="145">
        <v>49461</v>
      </c>
      <c r="B166" s="146">
        <v>150</v>
      </c>
      <c r="C166" s="147">
        <v>82855.83</v>
      </c>
      <c r="D166" s="144">
        <v>207.1396</v>
      </c>
      <c r="E166" s="144">
        <v>0</v>
      </c>
      <c r="F166" s="144">
        <v>207.1396</v>
      </c>
      <c r="G166" s="148">
        <v>82855.83</v>
      </c>
    </row>
    <row r="167" spans="1:7" x14ac:dyDescent="0.25">
      <c r="A167" s="145">
        <v>49491</v>
      </c>
      <c r="B167" s="146">
        <v>151</v>
      </c>
      <c r="C167" s="147">
        <v>82855.83</v>
      </c>
      <c r="D167" s="144">
        <v>207.1396</v>
      </c>
      <c r="E167" s="144">
        <v>0</v>
      </c>
      <c r="F167" s="144">
        <v>207.1396</v>
      </c>
      <c r="G167" s="148">
        <v>82855.83</v>
      </c>
    </row>
    <row r="168" spans="1:7" x14ac:dyDescent="0.25">
      <c r="A168" s="145">
        <v>49522</v>
      </c>
      <c r="B168" s="146">
        <v>152</v>
      </c>
      <c r="C168" s="147">
        <v>82855.83</v>
      </c>
      <c r="D168" s="144">
        <v>207.1396</v>
      </c>
      <c r="E168" s="144">
        <v>0</v>
      </c>
      <c r="F168" s="144">
        <v>207.1396</v>
      </c>
      <c r="G168" s="148">
        <v>82855.83</v>
      </c>
    </row>
    <row r="169" spans="1:7" x14ac:dyDescent="0.25">
      <c r="A169" s="145">
        <v>49553</v>
      </c>
      <c r="B169" s="146">
        <v>153</v>
      </c>
      <c r="C169" s="147">
        <v>82855.83</v>
      </c>
      <c r="D169" s="144">
        <v>207.1396</v>
      </c>
      <c r="E169" s="144">
        <v>0</v>
      </c>
      <c r="F169" s="144">
        <v>207.1396</v>
      </c>
      <c r="G169" s="148">
        <v>82855.83</v>
      </c>
    </row>
    <row r="170" spans="1:7" x14ac:dyDescent="0.25">
      <c r="A170" s="145">
        <v>49583</v>
      </c>
      <c r="B170" s="146">
        <v>154</v>
      </c>
      <c r="C170" s="147">
        <v>82855.83</v>
      </c>
      <c r="D170" s="144">
        <v>207.1396</v>
      </c>
      <c r="E170" s="144">
        <v>0</v>
      </c>
      <c r="F170" s="144">
        <v>207.1396</v>
      </c>
      <c r="G170" s="148">
        <v>82855.83</v>
      </c>
    </row>
    <row r="171" spans="1:7" x14ac:dyDescent="0.25">
      <c r="A171" s="145">
        <v>49614</v>
      </c>
      <c r="B171" s="146">
        <v>155</v>
      </c>
      <c r="C171" s="147">
        <v>82855.83</v>
      </c>
      <c r="D171" s="144">
        <v>207.1396</v>
      </c>
      <c r="E171" s="144">
        <v>0</v>
      </c>
      <c r="F171" s="144">
        <v>207.1396</v>
      </c>
      <c r="G171" s="148">
        <v>82855.83</v>
      </c>
    </row>
    <row r="172" spans="1:7" x14ac:dyDescent="0.25">
      <c r="A172" s="145">
        <v>49644</v>
      </c>
      <c r="B172" s="146">
        <v>156</v>
      </c>
      <c r="C172" s="147">
        <v>82855.83</v>
      </c>
      <c r="D172" s="144">
        <v>207.1396</v>
      </c>
      <c r="E172" s="144">
        <v>0</v>
      </c>
      <c r="F172" s="144">
        <v>207.1396</v>
      </c>
      <c r="G172" s="148">
        <v>82855.83</v>
      </c>
    </row>
    <row r="173" spans="1:7" x14ac:dyDescent="0.25">
      <c r="A173" s="145">
        <v>49675</v>
      </c>
      <c r="B173" s="146">
        <v>157</v>
      </c>
      <c r="C173" s="147">
        <v>82855.83</v>
      </c>
      <c r="D173" s="144">
        <v>207.1396</v>
      </c>
      <c r="E173" s="144">
        <v>0</v>
      </c>
      <c r="F173" s="144">
        <v>207.1396</v>
      </c>
      <c r="G173" s="148">
        <v>82855.83</v>
      </c>
    </row>
    <row r="174" spans="1:7" x14ac:dyDescent="0.25">
      <c r="A174" s="145">
        <v>49706</v>
      </c>
      <c r="B174" s="146">
        <v>158</v>
      </c>
      <c r="C174" s="147">
        <v>82855.83</v>
      </c>
      <c r="D174" s="144">
        <v>207.1396</v>
      </c>
      <c r="E174" s="144">
        <v>0</v>
      </c>
      <c r="F174" s="144">
        <v>207.1396</v>
      </c>
      <c r="G174" s="148">
        <v>82855.83</v>
      </c>
    </row>
    <row r="175" spans="1:7" x14ac:dyDescent="0.25">
      <c r="A175" s="145">
        <v>49735</v>
      </c>
      <c r="B175" s="146">
        <v>159</v>
      </c>
      <c r="C175" s="147">
        <v>82855.83</v>
      </c>
      <c r="D175" s="144">
        <v>207.1396</v>
      </c>
      <c r="E175" s="144">
        <v>0</v>
      </c>
      <c r="F175" s="144">
        <v>207.1396</v>
      </c>
      <c r="G175" s="148">
        <v>82855.83</v>
      </c>
    </row>
    <row r="176" spans="1:7" x14ac:dyDescent="0.25">
      <c r="A176" s="145">
        <v>49766</v>
      </c>
      <c r="B176" s="146">
        <v>160</v>
      </c>
      <c r="C176" s="147">
        <v>82855.83</v>
      </c>
      <c r="D176" s="144">
        <v>207.1396</v>
      </c>
      <c r="E176" s="144">
        <v>0</v>
      </c>
      <c r="F176" s="144">
        <v>207.1396</v>
      </c>
      <c r="G176" s="148">
        <v>82855.83</v>
      </c>
    </row>
    <row r="177" spans="1:7" x14ac:dyDescent="0.25">
      <c r="A177" s="145">
        <v>49796</v>
      </c>
      <c r="B177" s="146">
        <v>161</v>
      </c>
      <c r="C177" s="147">
        <v>82855.83</v>
      </c>
      <c r="D177" s="144">
        <v>207.1396</v>
      </c>
      <c r="E177" s="144">
        <v>0</v>
      </c>
      <c r="F177" s="144">
        <v>207.1396</v>
      </c>
      <c r="G177" s="148">
        <v>82855.83</v>
      </c>
    </row>
    <row r="178" spans="1:7" x14ac:dyDescent="0.25">
      <c r="A178" s="145">
        <v>49827</v>
      </c>
      <c r="B178" s="146">
        <v>162</v>
      </c>
      <c r="C178" s="147">
        <v>82855.83</v>
      </c>
      <c r="D178" s="144">
        <v>207.1396</v>
      </c>
      <c r="E178" s="144">
        <v>0</v>
      </c>
      <c r="F178" s="144">
        <v>207.1396</v>
      </c>
      <c r="G178" s="148">
        <v>82855.83</v>
      </c>
    </row>
    <row r="179" spans="1:7" x14ac:dyDescent="0.25">
      <c r="A179" s="145">
        <v>49857</v>
      </c>
      <c r="B179" s="146">
        <v>163</v>
      </c>
      <c r="C179" s="147">
        <v>82855.83</v>
      </c>
      <c r="D179" s="144">
        <v>207.1396</v>
      </c>
      <c r="E179" s="144">
        <v>0</v>
      </c>
      <c r="F179" s="144">
        <v>207.1396</v>
      </c>
      <c r="G179" s="148">
        <v>82855.83</v>
      </c>
    </row>
    <row r="180" spans="1:7" x14ac:dyDescent="0.25">
      <c r="A180" s="145">
        <v>49888</v>
      </c>
      <c r="B180" s="146">
        <v>164</v>
      </c>
      <c r="C180" s="147">
        <v>82855.83</v>
      </c>
      <c r="D180" s="144">
        <v>207.1396</v>
      </c>
      <c r="E180" s="144">
        <v>0</v>
      </c>
      <c r="F180" s="144">
        <v>207.1396</v>
      </c>
      <c r="G180" s="148">
        <v>82855.83</v>
      </c>
    </row>
    <row r="181" spans="1:7" x14ac:dyDescent="0.25">
      <c r="A181" s="145">
        <v>49919</v>
      </c>
      <c r="B181" s="146">
        <v>165</v>
      </c>
      <c r="C181" s="147">
        <v>82855.83</v>
      </c>
      <c r="D181" s="144">
        <v>207.1396</v>
      </c>
      <c r="E181" s="144">
        <v>0</v>
      </c>
      <c r="F181" s="144">
        <v>207.1396</v>
      </c>
      <c r="G181" s="148">
        <v>82855.83</v>
      </c>
    </row>
    <row r="182" spans="1:7" x14ac:dyDescent="0.25">
      <c r="A182" s="145">
        <v>49949</v>
      </c>
      <c r="B182" s="146">
        <v>166</v>
      </c>
      <c r="C182" s="147">
        <v>82855.83</v>
      </c>
      <c r="D182" s="144">
        <v>207.1396</v>
      </c>
      <c r="E182" s="144">
        <v>0</v>
      </c>
      <c r="F182" s="144">
        <v>207.1396</v>
      </c>
      <c r="G182" s="148">
        <v>82855.83</v>
      </c>
    </row>
    <row r="183" spans="1:7" x14ac:dyDescent="0.25">
      <c r="A183" s="145">
        <v>49980</v>
      </c>
      <c r="B183" s="146">
        <v>167</v>
      </c>
      <c r="C183" s="147">
        <v>82855.83</v>
      </c>
      <c r="D183" s="144">
        <v>207.1396</v>
      </c>
      <c r="E183" s="144">
        <v>0</v>
      </c>
      <c r="F183" s="144">
        <v>207.1396</v>
      </c>
      <c r="G183" s="148">
        <v>82855.83</v>
      </c>
    </row>
    <row r="184" spans="1:7" x14ac:dyDescent="0.25">
      <c r="A184" s="145">
        <v>50010</v>
      </c>
      <c r="B184" s="146">
        <v>168</v>
      </c>
      <c r="C184" s="147">
        <v>82855.83</v>
      </c>
      <c r="D184" s="144">
        <v>207.1396</v>
      </c>
      <c r="E184" s="144">
        <v>0</v>
      </c>
      <c r="F184" s="144">
        <v>207.1396</v>
      </c>
      <c r="G184" s="148">
        <v>82855.83</v>
      </c>
    </row>
    <row r="185" spans="1:7" x14ac:dyDescent="0.25">
      <c r="A185" s="145">
        <v>50041</v>
      </c>
      <c r="B185" s="146">
        <v>169</v>
      </c>
      <c r="C185" s="147">
        <v>82855.83</v>
      </c>
      <c r="D185" s="144">
        <v>207.1396</v>
      </c>
      <c r="E185" s="144">
        <v>0</v>
      </c>
      <c r="F185" s="144">
        <v>207.1396</v>
      </c>
      <c r="G185" s="148">
        <v>82855.83</v>
      </c>
    </row>
    <row r="186" spans="1:7" x14ac:dyDescent="0.25">
      <c r="A186" s="145">
        <v>50072</v>
      </c>
      <c r="B186" s="146">
        <v>170</v>
      </c>
      <c r="C186" s="147">
        <v>82855.83</v>
      </c>
      <c r="D186" s="144">
        <v>207.1396</v>
      </c>
      <c r="E186" s="144">
        <v>0</v>
      </c>
      <c r="F186" s="144">
        <v>207.1396</v>
      </c>
      <c r="G186" s="148">
        <v>82855.83</v>
      </c>
    </row>
    <row r="187" spans="1:7" x14ac:dyDescent="0.25">
      <c r="A187" s="145">
        <v>50100</v>
      </c>
      <c r="B187" s="146">
        <v>171</v>
      </c>
      <c r="C187" s="147">
        <v>82855.83</v>
      </c>
      <c r="D187" s="144">
        <v>207.1396</v>
      </c>
      <c r="E187" s="144">
        <v>0</v>
      </c>
      <c r="F187" s="144">
        <v>207.1396</v>
      </c>
      <c r="G187" s="148">
        <v>82855.83</v>
      </c>
    </row>
    <row r="188" spans="1:7" x14ac:dyDescent="0.25">
      <c r="A188" s="145">
        <v>50131</v>
      </c>
      <c r="B188" s="146">
        <v>172</v>
      </c>
      <c r="C188" s="147">
        <v>82855.83</v>
      </c>
      <c r="D188" s="144">
        <v>207.1396</v>
      </c>
      <c r="E188" s="144">
        <v>0</v>
      </c>
      <c r="F188" s="144">
        <v>207.1396</v>
      </c>
      <c r="G188" s="148">
        <v>82855.83</v>
      </c>
    </row>
    <row r="189" spans="1:7" x14ac:dyDescent="0.25">
      <c r="A189" s="145">
        <v>50161</v>
      </c>
      <c r="B189" s="146">
        <v>173</v>
      </c>
      <c r="C189" s="147">
        <v>82855.83</v>
      </c>
      <c r="D189" s="144">
        <v>207.1396</v>
      </c>
      <c r="E189" s="144">
        <v>0</v>
      </c>
      <c r="F189" s="144">
        <v>207.1396</v>
      </c>
      <c r="G189" s="148">
        <v>82855.83</v>
      </c>
    </row>
    <row r="190" spans="1:7" x14ac:dyDescent="0.25">
      <c r="A190" s="145">
        <v>50192</v>
      </c>
      <c r="B190" s="146">
        <v>174</v>
      </c>
      <c r="C190" s="147">
        <v>82855.83</v>
      </c>
      <c r="D190" s="144">
        <v>207.1396</v>
      </c>
      <c r="E190" s="144">
        <v>0</v>
      </c>
      <c r="F190" s="144">
        <v>207.1396</v>
      </c>
      <c r="G190" s="148">
        <v>82855.83</v>
      </c>
    </row>
    <row r="191" spans="1:7" x14ac:dyDescent="0.25">
      <c r="A191" s="145">
        <v>50222</v>
      </c>
      <c r="B191" s="146">
        <v>175</v>
      </c>
      <c r="C191" s="147">
        <v>82855.83</v>
      </c>
      <c r="D191" s="144">
        <v>207.1396</v>
      </c>
      <c r="E191" s="144">
        <v>0</v>
      </c>
      <c r="F191" s="144">
        <v>207.1396</v>
      </c>
      <c r="G191" s="148">
        <v>82855.83</v>
      </c>
    </row>
    <row r="192" spans="1:7" x14ac:dyDescent="0.25">
      <c r="A192" s="145">
        <v>50253</v>
      </c>
      <c r="B192" s="146">
        <v>176</v>
      </c>
      <c r="C192" s="147">
        <v>82855.83</v>
      </c>
      <c r="D192" s="144">
        <v>207.1396</v>
      </c>
      <c r="E192" s="144">
        <v>0</v>
      </c>
      <c r="F192" s="144">
        <v>207.1396</v>
      </c>
      <c r="G192" s="148">
        <v>82855.83</v>
      </c>
    </row>
    <row r="193" spans="1:7" x14ac:dyDescent="0.25">
      <c r="A193" s="145">
        <v>50284</v>
      </c>
      <c r="B193" s="146">
        <v>177</v>
      </c>
      <c r="C193" s="147">
        <v>82855.83</v>
      </c>
      <c r="D193" s="144">
        <v>207.1396</v>
      </c>
      <c r="E193" s="144">
        <v>0</v>
      </c>
      <c r="F193" s="144">
        <v>207.1396</v>
      </c>
      <c r="G193" s="148">
        <v>82855.83</v>
      </c>
    </row>
    <row r="194" spans="1:7" x14ac:dyDescent="0.25">
      <c r="A194" s="145">
        <v>50314</v>
      </c>
      <c r="B194" s="146">
        <v>178</v>
      </c>
      <c r="C194" s="147">
        <v>82855.83</v>
      </c>
      <c r="D194" s="144">
        <v>207.1396</v>
      </c>
      <c r="E194" s="144">
        <v>0</v>
      </c>
      <c r="F194" s="144">
        <v>207.1396</v>
      </c>
      <c r="G194" s="148">
        <v>82855.83</v>
      </c>
    </row>
    <row r="195" spans="1:7" x14ac:dyDescent="0.25">
      <c r="A195" s="145">
        <v>50345</v>
      </c>
      <c r="B195" s="146">
        <v>179</v>
      </c>
      <c r="C195" s="147">
        <v>82855.83</v>
      </c>
      <c r="D195" s="144">
        <v>207.1396</v>
      </c>
      <c r="E195" s="144">
        <v>0</v>
      </c>
      <c r="F195" s="144">
        <v>207.1396</v>
      </c>
      <c r="G195" s="148">
        <v>82855.83</v>
      </c>
    </row>
    <row r="196" spans="1:7" x14ac:dyDescent="0.25">
      <c r="A196" s="145">
        <v>50375</v>
      </c>
      <c r="B196" s="146">
        <v>180</v>
      </c>
      <c r="C196" s="147">
        <v>82855.83</v>
      </c>
      <c r="D196" s="144">
        <v>207.1396</v>
      </c>
      <c r="E196" s="144">
        <v>0</v>
      </c>
      <c r="F196" s="144">
        <v>207.1396</v>
      </c>
      <c r="G196" s="148">
        <v>82855.83</v>
      </c>
    </row>
    <row r="197" spans="1:7" x14ac:dyDescent="0.25">
      <c r="A197" s="145">
        <v>50406</v>
      </c>
      <c r="B197" s="146">
        <v>181</v>
      </c>
      <c r="C197" s="147">
        <v>82855.83</v>
      </c>
      <c r="D197" s="144">
        <v>207.1396</v>
      </c>
      <c r="E197" s="144">
        <v>0</v>
      </c>
      <c r="F197" s="144">
        <v>207.1396</v>
      </c>
      <c r="G197" s="148">
        <v>82855.83</v>
      </c>
    </row>
    <row r="198" spans="1:7" x14ac:dyDescent="0.25">
      <c r="A198" s="145">
        <v>50437</v>
      </c>
      <c r="B198" s="146">
        <v>182</v>
      </c>
      <c r="C198" s="147">
        <v>82855.83</v>
      </c>
      <c r="D198" s="144">
        <v>207.1396</v>
      </c>
      <c r="E198" s="144">
        <v>0</v>
      </c>
      <c r="F198" s="144">
        <v>207.1396</v>
      </c>
      <c r="G198" s="148">
        <v>82855.83</v>
      </c>
    </row>
    <row r="199" spans="1:7" x14ac:dyDescent="0.25">
      <c r="A199" s="145">
        <v>50465</v>
      </c>
      <c r="B199" s="146">
        <v>183</v>
      </c>
      <c r="C199" s="147">
        <v>82855.83</v>
      </c>
      <c r="D199" s="144">
        <v>207.1396</v>
      </c>
      <c r="E199" s="144">
        <v>0</v>
      </c>
      <c r="F199" s="144">
        <v>207.1396</v>
      </c>
      <c r="G199" s="148">
        <v>82855.83</v>
      </c>
    </row>
    <row r="200" spans="1:7" x14ac:dyDescent="0.25">
      <c r="A200" s="145">
        <v>50496</v>
      </c>
      <c r="B200" s="146">
        <v>184</v>
      </c>
      <c r="C200" s="147">
        <v>82855.83</v>
      </c>
      <c r="D200" s="144">
        <v>207.1396</v>
      </c>
      <c r="E200" s="144">
        <v>0</v>
      </c>
      <c r="F200" s="144">
        <v>207.1396</v>
      </c>
      <c r="G200" s="148">
        <v>82855.83</v>
      </c>
    </row>
    <row r="201" spans="1:7" x14ac:dyDescent="0.25">
      <c r="A201" s="145">
        <v>50526</v>
      </c>
      <c r="B201" s="146">
        <v>185</v>
      </c>
      <c r="C201" s="147">
        <v>82855.83</v>
      </c>
      <c r="D201" s="144">
        <v>207.1396</v>
      </c>
      <c r="E201" s="144">
        <v>0</v>
      </c>
      <c r="F201" s="144">
        <v>207.1396</v>
      </c>
      <c r="G201" s="148">
        <v>82855.83</v>
      </c>
    </row>
    <row r="202" spans="1:7" x14ac:dyDescent="0.25">
      <c r="A202" s="145">
        <v>50557</v>
      </c>
      <c r="B202" s="146">
        <v>186</v>
      </c>
      <c r="C202" s="147">
        <v>82855.83</v>
      </c>
      <c r="D202" s="144">
        <v>207.1396</v>
      </c>
      <c r="E202" s="144">
        <v>0</v>
      </c>
      <c r="F202" s="144">
        <v>207.1396</v>
      </c>
      <c r="G202" s="148">
        <v>82855.83</v>
      </c>
    </row>
    <row r="203" spans="1:7" x14ac:dyDescent="0.25">
      <c r="A203" s="145">
        <v>50587</v>
      </c>
      <c r="B203" s="146">
        <v>187</v>
      </c>
      <c r="C203" s="147">
        <v>82855.83</v>
      </c>
      <c r="D203" s="144">
        <v>207.1396</v>
      </c>
      <c r="E203" s="144">
        <v>0</v>
      </c>
      <c r="F203" s="144">
        <v>207.1396</v>
      </c>
      <c r="G203" s="148">
        <v>82855.83</v>
      </c>
    </row>
    <row r="204" spans="1:7" x14ac:dyDescent="0.25">
      <c r="A204" s="145">
        <v>50618</v>
      </c>
      <c r="B204" s="146">
        <v>188</v>
      </c>
      <c r="C204" s="147">
        <v>82855.83</v>
      </c>
      <c r="D204" s="144">
        <v>207.1396</v>
      </c>
      <c r="E204" s="144">
        <v>0</v>
      </c>
      <c r="F204" s="144">
        <v>207.1396</v>
      </c>
      <c r="G204" s="148">
        <v>82855.83</v>
      </c>
    </row>
    <row r="205" spans="1:7" x14ac:dyDescent="0.25">
      <c r="A205" s="145">
        <v>50649</v>
      </c>
      <c r="B205" s="146">
        <v>189</v>
      </c>
      <c r="C205" s="147">
        <v>82855.83</v>
      </c>
      <c r="D205" s="144">
        <v>207.1396</v>
      </c>
      <c r="E205" s="144">
        <v>0</v>
      </c>
      <c r="F205" s="144">
        <v>207.1396</v>
      </c>
      <c r="G205" s="148">
        <v>82855.83</v>
      </c>
    </row>
    <row r="206" spans="1:7" x14ac:dyDescent="0.25">
      <c r="A206" s="145">
        <v>50679</v>
      </c>
      <c r="B206" s="146">
        <v>190</v>
      </c>
      <c r="C206" s="147">
        <v>82855.83</v>
      </c>
      <c r="D206" s="144">
        <v>207.1396</v>
      </c>
      <c r="E206" s="144">
        <v>0</v>
      </c>
      <c r="F206" s="144">
        <v>207.1396</v>
      </c>
      <c r="G206" s="148">
        <v>82855.83</v>
      </c>
    </row>
    <row r="207" spans="1:7" x14ac:dyDescent="0.25">
      <c r="A207" s="145">
        <v>50710</v>
      </c>
      <c r="B207" s="146">
        <v>191</v>
      </c>
      <c r="C207" s="147">
        <v>82855.83</v>
      </c>
      <c r="D207" s="144">
        <v>207.1396</v>
      </c>
      <c r="E207" s="144">
        <v>0</v>
      </c>
      <c r="F207" s="144">
        <v>207.1396</v>
      </c>
      <c r="G207" s="148">
        <v>82855.83</v>
      </c>
    </row>
    <row r="208" spans="1:7" x14ac:dyDescent="0.25">
      <c r="A208" s="145">
        <v>50740</v>
      </c>
      <c r="B208" s="146">
        <v>192</v>
      </c>
      <c r="C208" s="147">
        <v>82855.83</v>
      </c>
      <c r="D208" s="144">
        <v>207.1396</v>
      </c>
      <c r="E208" s="144">
        <v>0</v>
      </c>
      <c r="F208" s="144">
        <v>207.1396</v>
      </c>
      <c r="G208" s="148">
        <v>82855.83</v>
      </c>
    </row>
    <row r="209" spans="1:7" x14ac:dyDescent="0.25">
      <c r="A209" s="145">
        <v>50771</v>
      </c>
      <c r="B209" s="146">
        <v>193</v>
      </c>
      <c r="C209" s="147">
        <v>82855.83</v>
      </c>
      <c r="D209" s="144">
        <v>207.1396</v>
      </c>
      <c r="E209" s="144">
        <v>0</v>
      </c>
      <c r="F209" s="144">
        <v>207.1396</v>
      </c>
      <c r="G209" s="148">
        <v>82855.83</v>
      </c>
    </row>
    <row r="210" spans="1:7" x14ac:dyDescent="0.25">
      <c r="A210" s="145">
        <v>50802</v>
      </c>
      <c r="B210" s="146">
        <v>194</v>
      </c>
      <c r="C210" s="147">
        <v>82855.83</v>
      </c>
      <c r="D210" s="144">
        <v>207.1396</v>
      </c>
      <c r="E210" s="144">
        <v>0</v>
      </c>
      <c r="F210" s="144">
        <v>207.1396</v>
      </c>
      <c r="G210" s="148">
        <v>82855.83</v>
      </c>
    </row>
    <row r="211" spans="1:7" x14ac:dyDescent="0.25">
      <c r="A211" s="145">
        <v>50830</v>
      </c>
      <c r="B211" s="146">
        <v>195</v>
      </c>
      <c r="C211" s="147">
        <v>82855.83</v>
      </c>
      <c r="D211" s="144">
        <v>207.1396</v>
      </c>
      <c r="E211" s="144">
        <v>0</v>
      </c>
      <c r="F211" s="144">
        <v>207.1396</v>
      </c>
      <c r="G211" s="148">
        <v>82855.83</v>
      </c>
    </row>
    <row r="212" spans="1:7" x14ac:dyDescent="0.25">
      <c r="A212" s="145">
        <v>50861</v>
      </c>
      <c r="B212" s="146">
        <v>196</v>
      </c>
      <c r="C212" s="147">
        <v>82855.83</v>
      </c>
      <c r="D212" s="144">
        <v>207.1396</v>
      </c>
      <c r="E212" s="144">
        <v>0</v>
      </c>
      <c r="F212" s="144">
        <v>207.1396</v>
      </c>
      <c r="G212" s="148">
        <v>82855.83</v>
      </c>
    </row>
    <row r="213" spans="1:7" x14ac:dyDescent="0.25">
      <c r="A213" s="145">
        <v>50891</v>
      </c>
      <c r="B213" s="146">
        <v>197</v>
      </c>
      <c r="C213" s="147">
        <v>82855.83</v>
      </c>
      <c r="D213" s="144">
        <v>207.1396</v>
      </c>
      <c r="E213" s="144">
        <v>0</v>
      </c>
      <c r="F213" s="144">
        <v>207.1396</v>
      </c>
      <c r="G213" s="148">
        <v>82855.83</v>
      </c>
    </row>
    <row r="214" spans="1:7" x14ac:dyDescent="0.25">
      <c r="A214" s="145">
        <v>50922</v>
      </c>
      <c r="B214" s="146">
        <v>198</v>
      </c>
      <c r="C214" s="147">
        <v>82855.83</v>
      </c>
      <c r="D214" s="144">
        <v>207.1396</v>
      </c>
      <c r="E214" s="144">
        <v>0</v>
      </c>
      <c r="F214" s="144">
        <v>207.1396</v>
      </c>
      <c r="G214" s="148">
        <v>82855.83</v>
      </c>
    </row>
    <row r="215" spans="1:7" x14ac:dyDescent="0.25">
      <c r="A215" s="145">
        <v>50952</v>
      </c>
      <c r="B215" s="146">
        <v>199</v>
      </c>
      <c r="C215" s="147">
        <v>82855.83</v>
      </c>
      <c r="D215" s="144">
        <v>207.1396</v>
      </c>
      <c r="E215" s="144">
        <v>0</v>
      </c>
      <c r="F215" s="144">
        <v>207.1396</v>
      </c>
      <c r="G215" s="148">
        <v>82855.83</v>
      </c>
    </row>
    <row r="216" spans="1:7" x14ac:dyDescent="0.25">
      <c r="A216" s="145">
        <v>50983</v>
      </c>
      <c r="B216" s="146">
        <v>200</v>
      </c>
      <c r="C216" s="147">
        <v>82855.83</v>
      </c>
      <c r="D216" s="144">
        <v>207.1396</v>
      </c>
      <c r="E216" s="144">
        <v>0</v>
      </c>
      <c r="F216" s="144">
        <v>207.1396</v>
      </c>
      <c r="G216" s="148">
        <v>82855.83</v>
      </c>
    </row>
    <row r="217" spans="1:7" x14ac:dyDescent="0.25">
      <c r="A217" s="145">
        <v>51014</v>
      </c>
      <c r="B217" s="146">
        <v>201</v>
      </c>
      <c r="C217" s="147">
        <v>82855.83</v>
      </c>
      <c r="D217" s="144">
        <v>207.1396</v>
      </c>
      <c r="E217" s="144">
        <v>0</v>
      </c>
      <c r="F217" s="144">
        <v>207.1396</v>
      </c>
      <c r="G217" s="148">
        <v>82855.83</v>
      </c>
    </row>
    <row r="218" spans="1:7" x14ac:dyDescent="0.25">
      <c r="A218" s="145">
        <v>51044</v>
      </c>
      <c r="B218" s="146">
        <v>202</v>
      </c>
      <c r="C218" s="147">
        <v>82855.83</v>
      </c>
      <c r="D218" s="144">
        <v>207.1396</v>
      </c>
      <c r="E218" s="144">
        <v>0</v>
      </c>
      <c r="F218" s="144">
        <v>207.1396</v>
      </c>
      <c r="G218" s="148">
        <v>82855.83</v>
      </c>
    </row>
    <row r="219" spans="1:7" x14ac:dyDescent="0.25">
      <c r="A219" s="145">
        <v>51075</v>
      </c>
      <c r="B219" s="146">
        <v>203</v>
      </c>
      <c r="C219" s="147">
        <v>82855.83</v>
      </c>
      <c r="D219" s="144">
        <v>207.1396</v>
      </c>
      <c r="E219" s="144">
        <v>0</v>
      </c>
      <c r="F219" s="144">
        <v>207.1396</v>
      </c>
      <c r="G219" s="148">
        <v>82855.83</v>
      </c>
    </row>
    <row r="220" spans="1:7" x14ac:dyDescent="0.25">
      <c r="A220" s="145">
        <v>51105</v>
      </c>
      <c r="B220" s="146">
        <v>204</v>
      </c>
      <c r="C220" s="147">
        <v>82855.83</v>
      </c>
      <c r="D220" s="144">
        <v>207.1396</v>
      </c>
      <c r="E220" s="144">
        <v>0</v>
      </c>
      <c r="F220" s="144">
        <v>207.1396</v>
      </c>
      <c r="G220" s="148">
        <v>82855.83</v>
      </c>
    </row>
    <row r="221" spans="1:7" x14ac:dyDescent="0.25">
      <c r="A221" s="145">
        <v>51136</v>
      </c>
      <c r="B221" s="146">
        <v>205</v>
      </c>
      <c r="C221" s="147">
        <v>82855.83</v>
      </c>
      <c r="D221" s="144">
        <v>207.1396</v>
      </c>
      <c r="E221" s="144">
        <v>0</v>
      </c>
      <c r="F221" s="144">
        <v>207.1396</v>
      </c>
      <c r="G221" s="148">
        <v>82855.83</v>
      </c>
    </row>
    <row r="222" spans="1:7" x14ac:dyDescent="0.25">
      <c r="A222" s="145">
        <v>51167</v>
      </c>
      <c r="B222" s="146">
        <v>206</v>
      </c>
      <c r="C222" s="147">
        <v>82855.83</v>
      </c>
      <c r="D222" s="144">
        <v>207.1396</v>
      </c>
      <c r="E222" s="144">
        <v>0</v>
      </c>
      <c r="F222" s="144">
        <v>207.1396</v>
      </c>
      <c r="G222" s="148">
        <v>82855.83</v>
      </c>
    </row>
    <row r="223" spans="1:7" x14ac:dyDescent="0.25">
      <c r="A223" s="145">
        <v>51196</v>
      </c>
      <c r="B223" s="146">
        <v>207</v>
      </c>
      <c r="C223" s="147">
        <v>82855.83</v>
      </c>
      <c r="D223" s="144">
        <v>207.1396</v>
      </c>
      <c r="E223" s="144">
        <v>0</v>
      </c>
      <c r="F223" s="144">
        <v>207.1396</v>
      </c>
      <c r="G223" s="148">
        <v>82855.83</v>
      </c>
    </row>
    <row r="224" spans="1:7" x14ac:dyDescent="0.25">
      <c r="A224" s="145">
        <v>51227</v>
      </c>
      <c r="B224" s="146">
        <v>208</v>
      </c>
      <c r="C224" s="147">
        <v>82855.83</v>
      </c>
      <c r="D224" s="144">
        <v>207.1396</v>
      </c>
      <c r="E224" s="144">
        <v>0</v>
      </c>
      <c r="F224" s="144">
        <v>207.1396</v>
      </c>
      <c r="G224" s="148">
        <v>82855.83</v>
      </c>
    </row>
    <row r="225" spans="1:7" x14ac:dyDescent="0.25">
      <c r="A225" s="145">
        <v>51257</v>
      </c>
      <c r="B225" s="146">
        <v>209</v>
      </c>
      <c r="C225" s="147">
        <v>82855.83</v>
      </c>
      <c r="D225" s="144">
        <v>207.1396</v>
      </c>
      <c r="E225" s="144">
        <v>0</v>
      </c>
      <c r="F225" s="144">
        <v>207.1396</v>
      </c>
      <c r="G225" s="148">
        <v>82855.83</v>
      </c>
    </row>
    <row r="226" spans="1:7" x14ac:dyDescent="0.25">
      <c r="A226" s="145">
        <v>51288</v>
      </c>
      <c r="B226" s="146">
        <v>210</v>
      </c>
      <c r="C226" s="147">
        <v>82855.83</v>
      </c>
      <c r="D226" s="144">
        <v>207.1396</v>
      </c>
      <c r="E226" s="144">
        <v>0</v>
      </c>
      <c r="F226" s="144">
        <v>207.1396</v>
      </c>
      <c r="G226" s="148">
        <v>82855.83</v>
      </c>
    </row>
    <row r="227" spans="1:7" x14ac:dyDescent="0.25">
      <c r="A227" s="145">
        <v>51318</v>
      </c>
      <c r="B227" s="146">
        <v>211</v>
      </c>
      <c r="C227" s="147">
        <v>82855.83</v>
      </c>
      <c r="D227" s="144">
        <v>207.1396</v>
      </c>
      <c r="E227" s="144">
        <v>0</v>
      </c>
      <c r="F227" s="144">
        <v>207.1396</v>
      </c>
      <c r="G227" s="148">
        <v>82855.83</v>
      </c>
    </row>
    <row r="228" spans="1:7" x14ac:dyDescent="0.25">
      <c r="A228" s="145">
        <v>51349</v>
      </c>
      <c r="B228" s="146">
        <v>212</v>
      </c>
      <c r="C228" s="147">
        <v>82855.83</v>
      </c>
      <c r="D228" s="144">
        <v>207.1396</v>
      </c>
      <c r="E228" s="144">
        <v>0</v>
      </c>
      <c r="F228" s="144">
        <v>207.1396</v>
      </c>
      <c r="G228" s="148">
        <v>82855.83</v>
      </c>
    </row>
    <row r="229" spans="1:7" x14ac:dyDescent="0.25">
      <c r="A229" s="145">
        <v>51380</v>
      </c>
      <c r="B229" s="146">
        <v>213</v>
      </c>
      <c r="C229" s="147">
        <v>82855.83</v>
      </c>
      <c r="D229" s="144">
        <v>207.1396</v>
      </c>
      <c r="E229" s="144">
        <v>0</v>
      </c>
      <c r="F229" s="144">
        <v>207.1396</v>
      </c>
      <c r="G229" s="148">
        <v>82855.83</v>
      </c>
    </row>
    <row r="230" spans="1:7" x14ac:dyDescent="0.25">
      <c r="A230" s="145">
        <v>51410</v>
      </c>
      <c r="B230" s="146">
        <v>214</v>
      </c>
      <c r="C230" s="147">
        <v>82855.83</v>
      </c>
      <c r="D230" s="144">
        <v>207.1396</v>
      </c>
      <c r="E230" s="144">
        <v>0</v>
      </c>
      <c r="F230" s="144">
        <v>207.1396</v>
      </c>
      <c r="G230" s="148">
        <v>82855.83</v>
      </c>
    </row>
    <row r="231" spans="1:7" x14ac:dyDescent="0.25">
      <c r="A231" s="145">
        <v>51441</v>
      </c>
      <c r="B231" s="146">
        <v>215</v>
      </c>
      <c r="C231" s="147">
        <v>82855.83</v>
      </c>
      <c r="D231" s="144">
        <v>207.1396</v>
      </c>
      <c r="E231" s="144">
        <v>0</v>
      </c>
      <c r="F231" s="144">
        <v>207.1396</v>
      </c>
      <c r="G231" s="148">
        <v>82855.83</v>
      </c>
    </row>
    <row r="232" spans="1:7" x14ac:dyDescent="0.25">
      <c r="A232" s="145">
        <v>51471</v>
      </c>
      <c r="B232" s="146">
        <v>216</v>
      </c>
      <c r="C232" s="147">
        <v>82855.83</v>
      </c>
      <c r="D232" s="144">
        <v>207.1396</v>
      </c>
      <c r="E232" s="144">
        <v>0</v>
      </c>
      <c r="F232" s="144">
        <v>207.1396</v>
      </c>
      <c r="G232" s="148">
        <v>82855.83</v>
      </c>
    </row>
    <row r="233" spans="1:7" x14ac:dyDescent="0.25">
      <c r="A233" s="145">
        <v>51502</v>
      </c>
      <c r="B233" s="146">
        <v>217</v>
      </c>
      <c r="C233" s="147">
        <v>82855.83</v>
      </c>
      <c r="D233" s="144">
        <v>207.1396</v>
      </c>
      <c r="E233" s="144">
        <v>0</v>
      </c>
      <c r="F233" s="144">
        <v>207.1396</v>
      </c>
      <c r="G233" s="148">
        <v>82855.83</v>
      </c>
    </row>
    <row r="234" spans="1:7" x14ac:dyDescent="0.25">
      <c r="A234" s="145">
        <v>51533</v>
      </c>
      <c r="B234" s="146">
        <v>218</v>
      </c>
      <c r="C234" s="147">
        <v>82855.83</v>
      </c>
      <c r="D234" s="144">
        <v>207.1396</v>
      </c>
      <c r="E234" s="144">
        <v>0</v>
      </c>
      <c r="F234" s="144">
        <v>207.1396</v>
      </c>
      <c r="G234" s="148">
        <v>82855.83</v>
      </c>
    </row>
    <row r="235" spans="1:7" x14ac:dyDescent="0.25">
      <c r="A235" s="145">
        <v>51561</v>
      </c>
      <c r="B235" s="146">
        <v>219</v>
      </c>
      <c r="C235" s="147">
        <v>82855.83</v>
      </c>
      <c r="D235" s="144">
        <v>207.1396</v>
      </c>
      <c r="E235" s="144">
        <v>0</v>
      </c>
      <c r="F235" s="144">
        <v>207.1396</v>
      </c>
      <c r="G235" s="148">
        <v>82855.83</v>
      </c>
    </row>
    <row r="236" spans="1:7" x14ac:dyDescent="0.25">
      <c r="A236" s="145">
        <v>51592</v>
      </c>
      <c r="B236" s="146">
        <v>220</v>
      </c>
      <c r="C236" s="147">
        <v>82855.83</v>
      </c>
      <c r="D236" s="144">
        <v>207.1396</v>
      </c>
      <c r="E236" s="144">
        <v>0</v>
      </c>
      <c r="F236" s="144">
        <v>207.1396</v>
      </c>
      <c r="G236" s="148">
        <v>82855.83</v>
      </c>
    </row>
    <row r="237" spans="1:7" x14ac:dyDescent="0.25">
      <c r="A237" s="145">
        <v>51622</v>
      </c>
      <c r="B237" s="146">
        <v>221</v>
      </c>
      <c r="C237" s="147">
        <v>82855.83</v>
      </c>
      <c r="D237" s="144">
        <v>207.1396</v>
      </c>
      <c r="E237" s="144">
        <v>0</v>
      </c>
      <c r="F237" s="144">
        <v>207.1396</v>
      </c>
      <c r="G237" s="148">
        <v>82855.83</v>
      </c>
    </row>
    <row r="238" spans="1:7" x14ac:dyDescent="0.25">
      <c r="A238" s="145">
        <v>51653</v>
      </c>
      <c r="B238" s="146">
        <v>222</v>
      </c>
      <c r="C238" s="147">
        <v>82855.83</v>
      </c>
      <c r="D238" s="144">
        <v>207.1396</v>
      </c>
      <c r="E238" s="144">
        <v>0</v>
      </c>
      <c r="F238" s="144">
        <v>207.1396</v>
      </c>
      <c r="G238" s="148">
        <v>82855.83</v>
      </c>
    </row>
    <row r="239" spans="1:7" x14ac:dyDescent="0.25">
      <c r="A239" s="145">
        <v>51683</v>
      </c>
      <c r="B239" s="146">
        <v>223</v>
      </c>
      <c r="C239" s="147">
        <v>82855.83</v>
      </c>
      <c r="D239" s="144">
        <v>207.1396</v>
      </c>
      <c r="E239" s="144">
        <v>0</v>
      </c>
      <c r="F239" s="144">
        <v>207.1396</v>
      </c>
      <c r="G239" s="148">
        <v>82855.83</v>
      </c>
    </row>
    <row r="240" spans="1:7" x14ac:dyDescent="0.25">
      <c r="A240" s="145">
        <v>51714</v>
      </c>
      <c r="B240" s="146">
        <v>224</v>
      </c>
      <c r="C240" s="147">
        <v>82855.83</v>
      </c>
      <c r="D240" s="144">
        <v>207.1396</v>
      </c>
      <c r="E240" s="144">
        <v>0</v>
      </c>
      <c r="F240" s="144">
        <v>207.1396</v>
      </c>
      <c r="G240" s="148">
        <v>82855.83</v>
      </c>
    </row>
    <row r="241" spans="1:7" x14ac:dyDescent="0.25">
      <c r="A241" s="145">
        <v>51745</v>
      </c>
      <c r="B241" s="146">
        <v>225</v>
      </c>
      <c r="C241" s="147">
        <v>82855.83</v>
      </c>
      <c r="D241" s="144">
        <v>207.1396</v>
      </c>
      <c r="E241" s="144">
        <v>0</v>
      </c>
      <c r="F241" s="144">
        <v>207.1396</v>
      </c>
      <c r="G241" s="148">
        <v>82855.83</v>
      </c>
    </row>
    <row r="242" spans="1:7" x14ac:dyDescent="0.25">
      <c r="A242" s="145">
        <v>51775</v>
      </c>
      <c r="B242" s="146">
        <v>226</v>
      </c>
      <c r="C242" s="147">
        <v>82855.83</v>
      </c>
      <c r="D242" s="144">
        <v>207.1396</v>
      </c>
      <c r="E242" s="144">
        <v>0</v>
      </c>
      <c r="F242" s="144">
        <v>207.1396</v>
      </c>
      <c r="G242" s="148">
        <v>82855.83</v>
      </c>
    </row>
    <row r="243" spans="1:7" x14ac:dyDescent="0.25">
      <c r="A243" s="145">
        <v>51806</v>
      </c>
      <c r="B243" s="146">
        <v>227</v>
      </c>
      <c r="C243" s="147">
        <v>82855.83</v>
      </c>
      <c r="D243" s="144">
        <v>207.1396</v>
      </c>
      <c r="E243" s="144">
        <v>0</v>
      </c>
      <c r="F243" s="144">
        <v>207.1396</v>
      </c>
      <c r="G243" s="148">
        <v>82855.83</v>
      </c>
    </row>
    <row r="244" spans="1:7" x14ac:dyDescent="0.25">
      <c r="A244" s="145">
        <v>51836</v>
      </c>
      <c r="B244" s="146">
        <v>228</v>
      </c>
      <c r="C244" s="147">
        <v>82855.83</v>
      </c>
      <c r="D244" s="144">
        <v>207.1396</v>
      </c>
      <c r="E244" s="144">
        <v>0</v>
      </c>
      <c r="F244" s="144">
        <v>207.1396</v>
      </c>
      <c r="G244" s="148">
        <v>82855.83</v>
      </c>
    </row>
    <row r="245" spans="1:7" x14ac:dyDescent="0.25">
      <c r="A245" s="145">
        <v>51883</v>
      </c>
      <c r="B245" s="146">
        <v>229</v>
      </c>
      <c r="C245" s="147">
        <v>82855.83</v>
      </c>
      <c r="D245" s="144">
        <v>113.59268387096775</v>
      </c>
      <c r="E245" s="144">
        <v>0</v>
      </c>
      <c r="F245" s="144">
        <v>113.59268387096775</v>
      </c>
      <c r="G245" s="148">
        <v>82855.83</v>
      </c>
    </row>
    <row r="246" spans="1:7" x14ac:dyDescent="0.25">
      <c r="A246" s="145"/>
      <c r="B246" s="146"/>
      <c r="C246" s="147"/>
      <c r="D246" s="144"/>
      <c r="E246" s="144"/>
      <c r="F246" s="144"/>
      <c r="G246" s="148"/>
    </row>
    <row r="247" spans="1:7" x14ac:dyDescent="0.25">
      <c r="A247" s="145"/>
      <c r="B247" s="146"/>
      <c r="C247" s="147"/>
      <c r="D247" s="144"/>
      <c r="E247" s="144"/>
      <c r="F247" s="144"/>
      <c r="G247" s="148"/>
    </row>
    <row r="248" spans="1:7" x14ac:dyDescent="0.25">
      <c r="A248" s="145"/>
      <c r="B248" s="146"/>
      <c r="C248" s="147"/>
      <c r="D248" s="144"/>
      <c r="E248" s="144"/>
      <c r="F248" s="144"/>
      <c r="G248" s="148"/>
    </row>
    <row r="249" spans="1:7" x14ac:dyDescent="0.25">
      <c r="A249" s="145"/>
      <c r="B249" s="146"/>
      <c r="C249" s="147"/>
      <c r="D249" s="144"/>
      <c r="E249" s="144"/>
      <c r="F249" s="144"/>
      <c r="G249" s="148"/>
    </row>
    <row r="250" spans="1:7" x14ac:dyDescent="0.25">
      <c r="A250" s="145"/>
      <c r="B250" s="146"/>
      <c r="C250" s="147"/>
      <c r="D250" s="144"/>
      <c r="E250" s="144"/>
      <c r="F250" s="144"/>
      <c r="G250" s="148"/>
    </row>
    <row r="251" spans="1:7" x14ac:dyDescent="0.25">
      <c r="A251" s="145"/>
      <c r="B251" s="146"/>
      <c r="C251" s="147"/>
      <c r="D251" s="144"/>
      <c r="E251" s="144"/>
      <c r="F251" s="144"/>
      <c r="G251" s="148"/>
    </row>
    <row r="252" spans="1:7" x14ac:dyDescent="0.25">
      <c r="A252" s="145"/>
      <c r="B252" s="146"/>
      <c r="C252" s="147"/>
      <c r="D252" s="144"/>
      <c r="E252" s="144"/>
      <c r="F252" s="144"/>
      <c r="G252" s="148"/>
    </row>
    <row r="253" spans="1:7" x14ac:dyDescent="0.25">
      <c r="A253" s="145"/>
      <c r="B253" s="146"/>
      <c r="C253" s="147"/>
      <c r="D253" s="144"/>
      <c r="E253" s="144"/>
      <c r="F253" s="144"/>
      <c r="G253" s="148"/>
    </row>
    <row r="254" spans="1:7" x14ac:dyDescent="0.25">
      <c r="A254" s="145"/>
      <c r="B254" s="146"/>
      <c r="C254" s="147"/>
      <c r="D254" s="144"/>
      <c r="E254" s="144"/>
      <c r="F254" s="144"/>
      <c r="G254" s="148"/>
    </row>
    <row r="255" spans="1:7" x14ac:dyDescent="0.25">
      <c r="A255" s="145"/>
      <c r="B255" s="146"/>
      <c r="C255" s="147"/>
      <c r="D255" s="144"/>
      <c r="E255" s="144"/>
      <c r="F255" s="144"/>
      <c r="G255" s="148"/>
    </row>
    <row r="256" spans="1:7" x14ac:dyDescent="0.25">
      <c r="A256" s="145"/>
      <c r="B256" s="146"/>
      <c r="C256" s="147"/>
      <c r="D256" s="144"/>
      <c r="E256" s="144"/>
      <c r="F256" s="144"/>
      <c r="G256" s="148"/>
    </row>
    <row r="257" spans="1:7" x14ac:dyDescent="0.25">
      <c r="A257" s="145"/>
      <c r="B257" s="146"/>
      <c r="C257" s="147"/>
      <c r="D257" s="148"/>
      <c r="E257" s="148"/>
      <c r="F257" s="148"/>
      <c r="G257" s="148"/>
    </row>
    <row r="258" spans="1:7" x14ac:dyDescent="0.25">
      <c r="A258" s="145"/>
      <c r="B258" s="146"/>
      <c r="C258" s="147"/>
      <c r="D258" s="148"/>
      <c r="E258" s="148"/>
      <c r="F258" s="148"/>
      <c r="G258" s="148"/>
    </row>
    <row r="259" spans="1:7" x14ac:dyDescent="0.25">
      <c r="A259" s="145"/>
      <c r="B259" s="146"/>
      <c r="C259" s="147"/>
      <c r="D259" s="148"/>
      <c r="E259" s="148"/>
      <c r="F259" s="148"/>
      <c r="G259" s="148"/>
    </row>
    <row r="260" spans="1:7" x14ac:dyDescent="0.25">
      <c r="A260" s="145"/>
      <c r="B260" s="146"/>
      <c r="C260" s="147"/>
      <c r="D260" s="148"/>
      <c r="E260" s="148"/>
      <c r="F260" s="148"/>
      <c r="G260" s="148"/>
    </row>
    <row r="261" spans="1:7" x14ac:dyDescent="0.25">
      <c r="A261" s="145"/>
      <c r="B261" s="146"/>
      <c r="C261" s="147"/>
      <c r="D261" s="148"/>
      <c r="E261" s="148"/>
      <c r="F261" s="148"/>
      <c r="G261" s="148"/>
    </row>
    <row r="262" spans="1:7" x14ac:dyDescent="0.25">
      <c r="A262" s="145"/>
      <c r="B262" s="146"/>
      <c r="C262" s="147"/>
      <c r="D262" s="148"/>
      <c r="E262" s="148"/>
      <c r="F262" s="148"/>
      <c r="G262" s="148"/>
    </row>
    <row r="263" spans="1:7" x14ac:dyDescent="0.25">
      <c r="A263" s="145"/>
      <c r="B263" s="146"/>
      <c r="C263" s="147"/>
      <c r="D263" s="148"/>
      <c r="E263" s="148"/>
      <c r="F263" s="148"/>
      <c r="G263" s="148"/>
    </row>
    <row r="264" spans="1:7" x14ac:dyDescent="0.25">
      <c r="A264" s="145"/>
      <c r="B264" s="146"/>
      <c r="C264" s="147"/>
      <c r="D264" s="148"/>
      <c r="E264" s="148"/>
      <c r="F264" s="148"/>
      <c r="G264" s="148"/>
    </row>
    <row r="265" spans="1:7" x14ac:dyDescent="0.25">
      <c r="A265" s="145"/>
      <c r="B265" s="146"/>
      <c r="C265" s="147"/>
      <c r="D265" s="148"/>
      <c r="E265" s="148"/>
      <c r="F265" s="148"/>
      <c r="G265" s="148"/>
    </row>
    <row r="266" spans="1:7" x14ac:dyDescent="0.25">
      <c r="A266" s="145"/>
      <c r="B266" s="146"/>
      <c r="C266" s="147"/>
      <c r="D266" s="148"/>
      <c r="E266" s="148"/>
      <c r="F266" s="148"/>
      <c r="G266" s="148"/>
    </row>
    <row r="267" spans="1:7" x14ac:dyDescent="0.25">
      <c r="A267" s="145"/>
      <c r="B267" s="146"/>
      <c r="C267" s="147"/>
      <c r="D267" s="148"/>
      <c r="E267" s="148"/>
      <c r="F267" s="148"/>
      <c r="G267" s="148"/>
    </row>
    <row r="268" spans="1:7" x14ac:dyDescent="0.25">
      <c r="A268" s="145"/>
      <c r="B268" s="146"/>
      <c r="C268" s="147"/>
      <c r="D268" s="148"/>
      <c r="E268" s="148"/>
      <c r="F268" s="148"/>
      <c r="G268" s="148"/>
    </row>
    <row r="269" spans="1:7" x14ac:dyDescent="0.25">
      <c r="A269" s="145"/>
      <c r="B269" s="146"/>
      <c r="C269" s="147"/>
      <c r="D269" s="148"/>
      <c r="E269" s="148"/>
      <c r="F269" s="148"/>
      <c r="G269" s="148"/>
    </row>
    <row r="270" spans="1:7" x14ac:dyDescent="0.25">
      <c r="A270" s="145"/>
      <c r="B270" s="146"/>
      <c r="C270" s="147"/>
      <c r="D270" s="148"/>
      <c r="E270" s="148"/>
      <c r="F270" s="148"/>
      <c r="G270" s="148"/>
    </row>
    <row r="271" spans="1:7" x14ac:dyDescent="0.25">
      <c r="A271" s="145"/>
      <c r="B271" s="146"/>
      <c r="C271" s="147"/>
      <c r="D271" s="148"/>
      <c r="E271" s="148"/>
      <c r="F271" s="148"/>
      <c r="G271" s="148"/>
    </row>
    <row r="272" spans="1:7" x14ac:dyDescent="0.25">
      <c r="A272" s="145"/>
      <c r="B272" s="146"/>
      <c r="C272" s="147"/>
      <c r="D272" s="148"/>
      <c r="E272" s="148"/>
      <c r="F272" s="148"/>
      <c r="G272" s="148"/>
    </row>
    <row r="273" spans="1:7" x14ac:dyDescent="0.25">
      <c r="A273" s="145"/>
      <c r="B273" s="146"/>
      <c r="C273" s="147"/>
      <c r="D273" s="148"/>
      <c r="E273" s="148"/>
      <c r="F273" s="148"/>
      <c r="G273" s="148"/>
    </row>
    <row r="274" spans="1:7" x14ac:dyDescent="0.25">
      <c r="A274" s="145"/>
      <c r="B274" s="146"/>
      <c r="C274" s="147"/>
      <c r="D274" s="148"/>
      <c r="E274" s="148"/>
      <c r="F274" s="148"/>
      <c r="G274" s="148"/>
    </row>
    <row r="275" spans="1:7" x14ac:dyDescent="0.25">
      <c r="A275" s="145"/>
      <c r="B275" s="146"/>
      <c r="C275" s="147"/>
      <c r="D275" s="148"/>
      <c r="E275" s="148"/>
      <c r="F275" s="148"/>
      <c r="G275" s="148"/>
    </row>
    <row r="276" spans="1:7" x14ac:dyDescent="0.25">
      <c r="A276" s="145"/>
      <c r="B276" s="146"/>
      <c r="C276" s="147"/>
      <c r="D276" s="148"/>
      <c r="E276" s="148"/>
      <c r="F276" s="148"/>
      <c r="G276" s="148"/>
    </row>
    <row r="277" spans="1:7" x14ac:dyDescent="0.25">
      <c r="A277" s="145"/>
      <c r="B277" s="146"/>
      <c r="C277" s="147"/>
      <c r="D277" s="148"/>
      <c r="E277" s="148"/>
      <c r="F277" s="148"/>
      <c r="G277" s="148"/>
    </row>
    <row r="278" spans="1:7" x14ac:dyDescent="0.25">
      <c r="A278" s="145"/>
      <c r="B278" s="146"/>
      <c r="C278" s="147"/>
      <c r="D278" s="148"/>
      <c r="E278" s="148"/>
      <c r="F278" s="148"/>
      <c r="G278" s="148"/>
    </row>
    <row r="279" spans="1:7" x14ac:dyDescent="0.25">
      <c r="A279" s="145"/>
      <c r="B279" s="146"/>
      <c r="C279" s="147"/>
      <c r="D279" s="148"/>
      <c r="E279" s="148"/>
      <c r="F279" s="148"/>
      <c r="G279" s="148"/>
    </row>
    <row r="280" spans="1:7" x14ac:dyDescent="0.25">
      <c r="A280" s="145"/>
      <c r="B280" s="146"/>
      <c r="C280" s="147"/>
      <c r="D280" s="148"/>
      <c r="E280" s="148"/>
      <c r="F280" s="148"/>
      <c r="G280" s="148"/>
    </row>
    <row r="281" spans="1:7" x14ac:dyDescent="0.25">
      <c r="A281" s="145"/>
      <c r="B281" s="146"/>
      <c r="C281" s="147"/>
      <c r="D281" s="148"/>
      <c r="E281" s="148"/>
      <c r="F281" s="148"/>
      <c r="G281" s="14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3B67-E874-4543-AA02-78227FAE2BB5}">
  <sheetPr codeName="Sheet19"/>
  <dimension ref="A1:M257"/>
  <sheetViews>
    <sheetView topLeftCell="A198" workbookViewId="0">
      <selection activeCell="F4" sqref="F4"/>
    </sheetView>
  </sheetViews>
  <sheetFormatPr defaultColWidth="9.140625" defaultRowHeight="15" x14ac:dyDescent="0.25"/>
  <cols>
    <col min="1" max="1" width="9.140625" style="101"/>
    <col min="2" max="2" width="7.85546875" style="101" customWidth="1"/>
    <col min="3" max="3" width="14.7109375" style="101" customWidth="1"/>
    <col min="4" max="4" width="14.28515625" style="101" customWidth="1"/>
    <col min="5" max="7" width="14.7109375" style="101" customWidth="1"/>
    <col min="8" max="16384" width="9.140625" style="101"/>
  </cols>
  <sheetData>
    <row r="1" spans="1:13" x14ac:dyDescent="0.25">
      <c r="A1" s="99"/>
      <c r="B1" s="99"/>
      <c r="C1" s="99"/>
      <c r="D1" s="99"/>
      <c r="E1" s="99"/>
      <c r="F1" s="99"/>
      <c r="G1" s="100"/>
    </row>
    <row r="2" spans="1:13" x14ac:dyDescent="0.25">
      <c r="A2" s="99"/>
      <c r="B2" s="99"/>
      <c r="C2" s="99"/>
      <c r="D2" s="99"/>
      <c r="E2" s="99"/>
      <c r="F2" s="102"/>
      <c r="G2" s="103"/>
    </row>
    <row r="3" spans="1:13" x14ac:dyDescent="0.25">
      <c r="A3" s="99"/>
      <c r="B3" s="99"/>
      <c r="C3" s="99"/>
      <c r="D3" s="99"/>
      <c r="E3" s="99"/>
      <c r="F3" s="102"/>
      <c r="G3" s="103"/>
    </row>
    <row r="4" spans="1:13" ht="21" x14ac:dyDescent="0.35">
      <c r="A4" s="99"/>
      <c r="B4" s="150" t="s">
        <v>60</v>
      </c>
      <c r="C4" s="99"/>
      <c r="D4" s="99"/>
      <c r="E4" s="151"/>
      <c r="F4" s="152" t="s">
        <v>107</v>
      </c>
      <c r="G4" s="153"/>
      <c r="K4" s="154"/>
      <c r="L4" s="114"/>
    </row>
    <row r="5" spans="1:13" x14ac:dyDescent="0.25">
      <c r="A5" s="99"/>
      <c r="B5" s="99"/>
      <c r="C5" s="99"/>
      <c r="D5" s="99"/>
      <c r="E5" s="104"/>
      <c r="F5" s="115"/>
      <c r="G5" s="99"/>
      <c r="K5" s="155"/>
      <c r="L5" s="114"/>
    </row>
    <row r="6" spans="1:13" x14ac:dyDescent="0.25">
      <c r="A6" s="99"/>
      <c r="B6" s="156" t="s">
        <v>63</v>
      </c>
      <c r="C6" s="157"/>
      <c r="D6" s="158"/>
      <c r="E6" s="120">
        <v>44927</v>
      </c>
      <c r="F6" s="121"/>
      <c r="G6" s="99"/>
      <c r="K6" s="123"/>
      <c r="L6" s="123"/>
    </row>
    <row r="7" spans="1:13" x14ac:dyDescent="0.25">
      <c r="A7" s="99"/>
      <c r="B7" s="159" t="s">
        <v>65</v>
      </c>
      <c r="C7" s="146"/>
      <c r="E7" s="125">
        <v>229</v>
      </c>
      <c r="F7" s="126" t="s">
        <v>66</v>
      </c>
      <c r="G7" s="99"/>
      <c r="K7" s="128"/>
      <c r="L7" s="128"/>
    </row>
    <row r="8" spans="1:13" x14ac:dyDescent="0.25">
      <c r="A8" s="99"/>
      <c r="B8" s="159" t="s">
        <v>73</v>
      </c>
      <c r="C8" s="146"/>
      <c r="D8" s="160">
        <v>44926</v>
      </c>
      <c r="E8" s="178">
        <v>245658.70673585794</v>
      </c>
      <c r="F8" s="126" t="s">
        <v>69</v>
      </c>
      <c r="G8" s="161"/>
      <c r="K8" s="128"/>
      <c r="L8" s="128"/>
    </row>
    <row r="9" spans="1:13" x14ac:dyDescent="0.25">
      <c r="A9" s="99"/>
      <c r="B9" s="159" t="s">
        <v>74</v>
      </c>
      <c r="C9" s="146"/>
      <c r="D9" s="160">
        <v>51883</v>
      </c>
      <c r="E9" s="178">
        <v>36785.378333642402</v>
      </c>
      <c r="F9" s="126" t="s">
        <v>69</v>
      </c>
      <c r="G9" s="162"/>
      <c r="K9" s="128"/>
      <c r="L9" s="128"/>
    </row>
    <row r="10" spans="1:13" x14ac:dyDescent="0.25">
      <c r="A10" s="99"/>
      <c r="B10" s="136" t="s">
        <v>75</v>
      </c>
      <c r="C10" s="137"/>
      <c r="D10" s="138"/>
      <c r="E10" s="139">
        <v>0.03</v>
      </c>
      <c r="F10" s="140"/>
      <c r="G10" s="163"/>
      <c r="K10" s="128"/>
      <c r="L10" s="128"/>
      <c r="M10" s="134"/>
    </row>
    <row r="11" spans="1:13" x14ac:dyDescent="0.25">
      <c r="A11" s="99"/>
      <c r="B11" s="164"/>
      <c r="C11" s="146"/>
      <c r="E11" s="141"/>
      <c r="F11" s="125"/>
      <c r="G11" s="163"/>
      <c r="K11" s="128"/>
      <c r="L11" s="128"/>
      <c r="M11" s="134"/>
    </row>
    <row r="12" spans="1:13" x14ac:dyDescent="0.25">
      <c r="K12" s="128"/>
      <c r="L12" s="128"/>
      <c r="M12" s="134"/>
    </row>
    <row r="13" spans="1:13" ht="15.75" thickBot="1" x14ac:dyDescent="0.3">
      <c r="A13" s="165" t="s">
        <v>76</v>
      </c>
      <c r="B13" s="165" t="s">
        <v>77</v>
      </c>
      <c r="C13" s="165" t="s">
        <v>78</v>
      </c>
      <c r="D13" s="165" t="s">
        <v>79</v>
      </c>
      <c r="E13" s="165" t="s">
        <v>80</v>
      </c>
      <c r="F13" s="165" t="s">
        <v>81</v>
      </c>
      <c r="G13" s="165" t="s">
        <v>82</v>
      </c>
      <c r="K13" s="128"/>
      <c r="L13" s="128"/>
      <c r="M13" s="134"/>
    </row>
    <row r="14" spans="1:13" x14ac:dyDescent="0.25">
      <c r="A14" s="145">
        <v>44927</v>
      </c>
      <c r="B14" s="146">
        <v>1</v>
      </c>
      <c r="C14" s="147">
        <v>245658.70673585794</v>
      </c>
      <c r="D14" s="148">
        <v>614.1467668396449</v>
      </c>
      <c r="E14" s="148">
        <v>676.90548334652442</v>
      </c>
      <c r="F14" s="148">
        <v>1291.0522501861692</v>
      </c>
      <c r="G14" s="148">
        <v>244981.80125251142</v>
      </c>
      <c r="K14" s="128"/>
      <c r="L14" s="128"/>
      <c r="M14" s="134"/>
    </row>
    <row r="15" spans="1:13" x14ac:dyDescent="0.25">
      <c r="A15" s="145">
        <v>44958</v>
      </c>
      <c r="B15" s="146">
        <v>2</v>
      </c>
      <c r="C15" s="147">
        <v>244981.80125251142</v>
      </c>
      <c r="D15" s="148">
        <v>612.45450313127856</v>
      </c>
      <c r="E15" s="148">
        <v>678.59774705489065</v>
      </c>
      <c r="F15" s="148">
        <v>1291.0522501861692</v>
      </c>
      <c r="G15" s="148">
        <v>244303.20350545653</v>
      </c>
      <c r="K15" s="128"/>
      <c r="L15" s="128"/>
      <c r="M15" s="134"/>
    </row>
    <row r="16" spans="1:13" x14ac:dyDescent="0.25">
      <c r="A16" s="145">
        <v>44986</v>
      </c>
      <c r="B16" s="146">
        <v>3</v>
      </c>
      <c r="C16" s="147">
        <v>244303.20350545653</v>
      </c>
      <c r="D16" s="148">
        <v>610.75800876364133</v>
      </c>
      <c r="E16" s="148">
        <v>680.29424142252799</v>
      </c>
      <c r="F16" s="148">
        <v>1291.0522501861692</v>
      </c>
      <c r="G16" s="148">
        <v>243622.90926403401</v>
      </c>
      <c r="K16" s="128"/>
      <c r="L16" s="128"/>
      <c r="M16" s="134"/>
    </row>
    <row r="17" spans="1:13" x14ac:dyDescent="0.25">
      <c r="A17" s="145">
        <v>45017</v>
      </c>
      <c r="B17" s="146">
        <v>4</v>
      </c>
      <c r="C17" s="147">
        <v>243622.90926403401</v>
      </c>
      <c r="D17" s="148">
        <v>609.05727316008495</v>
      </c>
      <c r="E17" s="148">
        <v>681.99497702608426</v>
      </c>
      <c r="F17" s="148">
        <v>1291.0522501861692</v>
      </c>
      <c r="G17" s="148">
        <v>242940.91428700794</v>
      </c>
      <c r="K17" s="128"/>
      <c r="L17" s="128"/>
      <c r="M17" s="134"/>
    </row>
    <row r="18" spans="1:13" x14ac:dyDescent="0.25">
      <c r="A18" s="145">
        <v>45047</v>
      </c>
      <c r="B18" s="146">
        <v>5</v>
      </c>
      <c r="C18" s="147">
        <v>242940.91428700794</v>
      </c>
      <c r="D18" s="148">
        <v>607.35228571751975</v>
      </c>
      <c r="E18" s="148">
        <v>683.69996446864957</v>
      </c>
      <c r="F18" s="148">
        <v>1291.0522501861692</v>
      </c>
      <c r="G18" s="148">
        <v>242257.21432253928</v>
      </c>
      <c r="K18" s="128"/>
      <c r="L18" s="128"/>
      <c r="M18" s="134"/>
    </row>
    <row r="19" spans="1:13" x14ac:dyDescent="0.25">
      <c r="A19" s="145">
        <v>45078</v>
      </c>
      <c r="B19" s="146">
        <v>6</v>
      </c>
      <c r="C19" s="147">
        <v>242257.21432253928</v>
      </c>
      <c r="D19" s="148">
        <v>605.64303580634805</v>
      </c>
      <c r="E19" s="148">
        <v>685.40921437982104</v>
      </c>
      <c r="F19" s="148">
        <v>1291.0522501861692</v>
      </c>
      <c r="G19" s="148">
        <v>241571.80510815946</v>
      </c>
      <c r="K19" s="128"/>
      <c r="L19" s="128"/>
      <c r="M19" s="134"/>
    </row>
    <row r="20" spans="1:13" x14ac:dyDescent="0.25">
      <c r="A20" s="145">
        <v>45108</v>
      </c>
      <c r="B20" s="146">
        <v>7</v>
      </c>
      <c r="C20" s="147">
        <v>241571.80510815946</v>
      </c>
      <c r="D20" s="148">
        <v>603.92951277039856</v>
      </c>
      <c r="E20" s="148">
        <v>687.12273741577053</v>
      </c>
      <c r="F20" s="148">
        <v>1291.0522501861692</v>
      </c>
      <c r="G20" s="148">
        <v>240884.68237074369</v>
      </c>
      <c r="K20" s="128"/>
      <c r="L20" s="128"/>
      <c r="M20" s="134"/>
    </row>
    <row r="21" spans="1:13" x14ac:dyDescent="0.25">
      <c r="A21" s="145">
        <v>45139</v>
      </c>
      <c r="B21" s="146">
        <v>8</v>
      </c>
      <c r="C21" s="147">
        <v>240884.68237074369</v>
      </c>
      <c r="D21" s="148">
        <v>602.21170592685905</v>
      </c>
      <c r="E21" s="148">
        <v>688.84054425931004</v>
      </c>
      <c r="F21" s="148">
        <v>1291.0522501861692</v>
      </c>
      <c r="G21" s="148">
        <v>240195.84182648436</v>
      </c>
      <c r="K21" s="128"/>
      <c r="L21" s="128"/>
      <c r="M21" s="134"/>
    </row>
    <row r="22" spans="1:13" x14ac:dyDescent="0.25">
      <c r="A22" s="145">
        <v>45170</v>
      </c>
      <c r="B22" s="146">
        <v>9</v>
      </c>
      <c r="C22" s="147">
        <v>240195.84182648436</v>
      </c>
      <c r="D22" s="148">
        <v>600.4896045662108</v>
      </c>
      <c r="E22" s="148">
        <v>690.5626456199584</v>
      </c>
      <c r="F22" s="148">
        <v>1291.0522501861692</v>
      </c>
      <c r="G22" s="148">
        <v>239505.2791808644</v>
      </c>
      <c r="K22" s="128"/>
      <c r="L22" s="128"/>
      <c r="M22" s="134"/>
    </row>
    <row r="23" spans="1:13" x14ac:dyDescent="0.25">
      <c r="A23" s="145">
        <v>45200</v>
      </c>
      <c r="B23" s="146">
        <v>10</v>
      </c>
      <c r="C23" s="147">
        <v>239505.2791808644</v>
      </c>
      <c r="D23" s="148">
        <v>598.76319795216091</v>
      </c>
      <c r="E23" s="148">
        <v>692.2890522340083</v>
      </c>
      <c r="F23" s="148">
        <v>1291.0522501861692</v>
      </c>
      <c r="G23" s="148">
        <v>238812.99012863039</v>
      </c>
      <c r="K23" s="128"/>
      <c r="L23" s="128"/>
      <c r="M23" s="134"/>
    </row>
    <row r="24" spans="1:13" x14ac:dyDescent="0.25">
      <c r="A24" s="145">
        <v>45231</v>
      </c>
      <c r="B24" s="146">
        <v>11</v>
      </c>
      <c r="C24" s="147">
        <v>238812.99012863039</v>
      </c>
      <c r="D24" s="148">
        <v>597.03247532157593</v>
      </c>
      <c r="E24" s="148">
        <v>694.01977486459339</v>
      </c>
      <c r="F24" s="148">
        <v>1291.0522501861692</v>
      </c>
      <c r="G24" s="148">
        <v>238118.97035376579</v>
      </c>
    </row>
    <row r="25" spans="1:13" x14ac:dyDescent="0.25">
      <c r="A25" s="145">
        <v>45261</v>
      </c>
      <c r="B25" s="146">
        <v>12</v>
      </c>
      <c r="C25" s="147">
        <v>238118.97035376579</v>
      </c>
      <c r="D25" s="148">
        <v>595.29742588441445</v>
      </c>
      <c r="E25" s="148">
        <v>695.75482430175487</v>
      </c>
      <c r="F25" s="148">
        <v>1291.0522501861692</v>
      </c>
      <c r="G25" s="148">
        <v>237423.21552946404</v>
      </c>
    </row>
    <row r="26" spans="1:13" x14ac:dyDescent="0.25">
      <c r="A26" s="145">
        <v>45292</v>
      </c>
      <c r="B26" s="146">
        <v>13</v>
      </c>
      <c r="C26" s="147">
        <v>237423.21552946404</v>
      </c>
      <c r="D26" s="148">
        <v>593.55803882366001</v>
      </c>
      <c r="E26" s="148">
        <v>697.49421136250908</v>
      </c>
      <c r="F26" s="148">
        <v>1291.0522501861692</v>
      </c>
      <c r="G26" s="148">
        <v>236725.72131810154</v>
      </c>
    </row>
    <row r="27" spans="1:13" x14ac:dyDescent="0.25">
      <c r="A27" s="145">
        <v>45323</v>
      </c>
      <c r="B27" s="146">
        <v>14</v>
      </c>
      <c r="C27" s="147">
        <v>236725.72131810154</v>
      </c>
      <c r="D27" s="148">
        <v>591.81430329525381</v>
      </c>
      <c r="E27" s="148">
        <v>699.23794689091551</v>
      </c>
      <c r="F27" s="148">
        <v>1291.0522501861692</v>
      </c>
      <c r="G27" s="148">
        <v>236026.48337121063</v>
      </c>
    </row>
    <row r="28" spans="1:13" x14ac:dyDescent="0.25">
      <c r="A28" s="145">
        <v>45352</v>
      </c>
      <c r="B28" s="146">
        <v>15</v>
      </c>
      <c r="C28" s="147">
        <v>236026.48337121063</v>
      </c>
      <c r="D28" s="148">
        <v>590.06620842802647</v>
      </c>
      <c r="E28" s="148">
        <v>700.98604175814273</v>
      </c>
      <c r="F28" s="148">
        <v>1291.0522501861692</v>
      </c>
      <c r="G28" s="148">
        <v>235325.49732945248</v>
      </c>
    </row>
    <row r="29" spans="1:13" x14ac:dyDescent="0.25">
      <c r="A29" s="145">
        <v>45383</v>
      </c>
      <c r="B29" s="146">
        <v>16</v>
      </c>
      <c r="C29" s="147">
        <v>235325.49732945248</v>
      </c>
      <c r="D29" s="148">
        <v>588.31374332363112</v>
      </c>
      <c r="E29" s="148">
        <v>702.73850686253809</v>
      </c>
      <c r="F29" s="148">
        <v>1291.0522501861692</v>
      </c>
      <c r="G29" s="148">
        <v>234622.75882258994</v>
      </c>
    </row>
    <row r="30" spans="1:13" x14ac:dyDescent="0.25">
      <c r="A30" s="145">
        <v>45413</v>
      </c>
      <c r="B30" s="146">
        <v>17</v>
      </c>
      <c r="C30" s="147">
        <v>234622.75882258994</v>
      </c>
      <c r="D30" s="148">
        <v>586.55689705647478</v>
      </c>
      <c r="E30" s="148">
        <v>704.49535312969442</v>
      </c>
      <c r="F30" s="148">
        <v>1291.0522501861692</v>
      </c>
      <c r="G30" s="148">
        <v>233918.26346946025</v>
      </c>
    </row>
    <row r="31" spans="1:13" x14ac:dyDescent="0.25">
      <c r="A31" s="145">
        <v>45444</v>
      </c>
      <c r="B31" s="146">
        <v>18</v>
      </c>
      <c r="C31" s="147">
        <v>233918.26346946025</v>
      </c>
      <c r="D31" s="148">
        <v>584.79565867365056</v>
      </c>
      <c r="E31" s="148">
        <v>706.25659151251864</v>
      </c>
      <c r="F31" s="148">
        <v>1291.0522501861692</v>
      </c>
      <c r="G31" s="148">
        <v>233212.00687794772</v>
      </c>
    </row>
    <row r="32" spans="1:13" x14ac:dyDescent="0.25">
      <c r="A32" s="145">
        <v>45474</v>
      </c>
      <c r="B32" s="146">
        <v>19</v>
      </c>
      <c r="C32" s="147">
        <v>233212.00687794772</v>
      </c>
      <c r="D32" s="148">
        <v>583.03001719486917</v>
      </c>
      <c r="E32" s="148">
        <v>708.0222329912998</v>
      </c>
      <c r="F32" s="148">
        <v>1291.052250186169</v>
      </c>
      <c r="G32" s="148">
        <v>232503.98464495642</v>
      </c>
    </row>
    <row r="33" spans="1:7" x14ac:dyDescent="0.25">
      <c r="A33" s="145">
        <v>45505</v>
      </c>
      <c r="B33" s="146">
        <v>20</v>
      </c>
      <c r="C33" s="147">
        <v>232503.98464495642</v>
      </c>
      <c r="D33" s="148">
        <v>581.25996161239118</v>
      </c>
      <c r="E33" s="148">
        <v>709.79228857377825</v>
      </c>
      <c r="F33" s="148">
        <v>1291.0522501861694</v>
      </c>
      <c r="G33" s="148">
        <v>231794.19235638264</v>
      </c>
    </row>
    <row r="34" spans="1:7" x14ac:dyDescent="0.25">
      <c r="A34" s="145">
        <v>45536</v>
      </c>
      <c r="B34" s="146">
        <v>21</v>
      </c>
      <c r="C34" s="147">
        <v>231794.19235638264</v>
      </c>
      <c r="D34" s="148">
        <v>579.48548089095652</v>
      </c>
      <c r="E34" s="148">
        <v>711.56676929521257</v>
      </c>
      <c r="F34" s="148">
        <v>1291.0522501861692</v>
      </c>
      <c r="G34" s="148">
        <v>231082.62558708742</v>
      </c>
    </row>
    <row r="35" spans="1:7" x14ac:dyDescent="0.25">
      <c r="A35" s="145">
        <v>45566</v>
      </c>
      <c r="B35" s="146">
        <v>22</v>
      </c>
      <c r="C35" s="147">
        <v>231082.62558708742</v>
      </c>
      <c r="D35" s="148">
        <v>577.70656396771847</v>
      </c>
      <c r="E35" s="148">
        <v>713.34568621845074</v>
      </c>
      <c r="F35" s="148">
        <v>1291.0522501861692</v>
      </c>
      <c r="G35" s="148">
        <v>230369.27990086898</v>
      </c>
    </row>
    <row r="36" spans="1:7" x14ac:dyDescent="0.25">
      <c r="A36" s="145">
        <v>45597</v>
      </c>
      <c r="B36" s="146">
        <v>23</v>
      </c>
      <c r="C36" s="147">
        <v>230369.27990086898</v>
      </c>
      <c r="D36" s="148">
        <v>575.92319975217242</v>
      </c>
      <c r="E36" s="148">
        <v>715.12905043399678</v>
      </c>
      <c r="F36" s="148">
        <v>1291.0522501861692</v>
      </c>
      <c r="G36" s="148">
        <v>229654.15085043499</v>
      </c>
    </row>
    <row r="37" spans="1:7" x14ac:dyDescent="0.25">
      <c r="A37" s="145">
        <v>45627</v>
      </c>
      <c r="B37" s="146">
        <v>24</v>
      </c>
      <c r="C37" s="147">
        <v>229654.15085043499</v>
      </c>
      <c r="D37" s="148">
        <v>574.13537712608741</v>
      </c>
      <c r="E37" s="148">
        <v>716.91687306008191</v>
      </c>
      <c r="F37" s="148">
        <v>1291.0522501861692</v>
      </c>
      <c r="G37" s="148">
        <v>228937.23397737491</v>
      </c>
    </row>
    <row r="38" spans="1:7" x14ac:dyDescent="0.25">
      <c r="A38" s="145">
        <v>45658</v>
      </c>
      <c r="B38" s="146">
        <v>25</v>
      </c>
      <c r="C38" s="147">
        <v>228937.23397737491</v>
      </c>
      <c r="D38" s="148">
        <v>572.34308494343725</v>
      </c>
      <c r="E38" s="148">
        <v>718.70916524273196</v>
      </c>
      <c r="F38" s="148">
        <v>1291.0522501861692</v>
      </c>
      <c r="G38" s="148">
        <v>228218.52481213218</v>
      </c>
    </row>
    <row r="39" spans="1:7" x14ac:dyDescent="0.25">
      <c r="A39" s="145">
        <v>45689</v>
      </c>
      <c r="B39" s="146">
        <v>26</v>
      </c>
      <c r="C39" s="147">
        <v>228218.52481213218</v>
      </c>
      <c r="D39" s="148">
        <v>570.54631203033057</v>
      </c>
      <c r="E39" s="148">
        <v>720.50593815583886</v>
      </c>
      <c r="F39" s="148">
        <v>1291.0522501861694</v>
      </c>
      <c r="G39" s="148">
        <v>227498.01887397634</v>
      </c>
    </row>
    <row r="40" spans="1:7" x14ac:dyDescent="0.25">
      <c r="A40" s="145">
        <v>45717</v>
      </c>
      <c r="B40" s="146">
        <v>27</v>
      </c>
      <c r="C40" s="147">
        <v>227498.01887397634</v>
      </c>
      <c r="D40" s="148">
        <v>568.74504718494086</v>
      </c>
      <c r="E40" s="148">
        <v>722.30720300122834</v>
      </c>
      <c r="F40" s="148">
        <v>1291.0522501861692</v>
      </c>
      <c r="G40" s="148">
        <v>226775.71167097511</v>
      </c>
    </row>
    <row r="41" spans="1:7" x14ac:dyDescent="0.25">
      <c r="A41" s="145">
        <v>45748</v>
      </c>
      <c r="B41" s="146">
        <v>28</v>
      </c>
      <c r="C41" s="147">
        <v>226775.71167097511</v>
      </c>
      <c r="D41" s="148">
        <v>566.9392791774377</v>
      </c>
      <c r="E41" s="148">
        <v>724.11297100873151</v>
      </c>
      <c r="F41" s="148">
        <v>1291.0522501861692</v>
      </c>
      <c r="G41" s="148">
        <v>226051.59869996639</v>
      </c>
    </row>
    <row r="42" spans="1:7" x14ac:dyDescent="0.25">
      <c r="A42" s="145">
        <v>45778</v>
      </c>
      <c r="B42" s="146">
        <v>29</v>
      </c>
      <c r="C42" s="147">
        <v>226051.59869996639</v>
      </c>
      <c r="D42" s="148">
        <v>565.12899674991593</v>
      </c>
      <c r="E42" s="148">
        <v>725.92325343625328</v>
      </c>
      <c r="F42" s="148">
        <v>1291.0522501861692</v>
      </c>
      <c r="G42" s="148">
        <v>225325.67544653013</v>
      </c>
    </row>
    <row r="43" spans="1:7" x14ac:dyDescent="0.25">
      <c r="A43" s="145">
        <v>45809</v>
      </c>
      <c r="B43" s="146">
        <v>30</v>
      </c>
      <c r="C43" s="147">
        <v>225325.67544653013</v>
      </c>
      <c r="D43" s="148">
        <v>563.31418861632528</v>
      </c>
      <c r="E43" s="148">
        <v>727.73806156984404</v>
      </c>
      <c r="F43" s="148">
        <v>1291.0522501861692</v>
      </c>
      <c r="G43" s="148">
        <v>224597.9373849603</v>
      </c>
    </row>
    <row r="44" spans="1:7" x14ac:dyDescent="0.25">
      <c r="A44" s="145">
        <v>45839</v>
      </c>
      <c r="B44" s="146">
        <v>31</v>
      </c>
      <c r="C44" s="147">
        <v>224597.9373849603</v>
      </c>
      <c r="D44" s="148">
        <v>561.49484346240069</v>
      </c>
      <c r="E44" s="148">
        <v>729.55740672376862</v>
      </c>
      <c r="F44" s="148">
        <v>1291.0522501861692</v>
      </c>
      <c r="G44" s="148">
        <v>223868.37997823654</v>
      </c>
    </row>
    <row r="45" spans="1:7" x14ac:dyDescent="0.25">
      <c r="A45" s="145">
        <v>45870</v>
      </c>
      <c r="B45" s="146">
        <v>32</v>
      </c>
      <c r="C45" s="147">
        <v>223868.37997823654</v>
      </c>
      <c r="D45" s="148">
        <v>559.67094994559113</v>
      </c>
      <c r="E45" s="148">
        <v>731.38130024057796</v>
      </c>
      <c r="F45" s="148">
        <v>1291.0522501861692</v>
      </c>
      <c r="G45" s="148">
        <v>223136.99867799596</v>
      </c>
    </row>
    <row r="46" spans="1:7" x14ac:dyDescent="0.25">
      <c r="A46" s="145">
        <v>45901</v>
      </c>
      <c r="B46" s="146">
        <v>33</v>
      </c>
      <c r="C46" s="147">
        <v>223136.99867799596</v>
      </c>
      <c r="D46" s="148">
        <v>557.84249669498979</v>
      </c>
      <c r="E46" s="148">
        <v>733.20975349117941</v>
      </c>
      <c r="F46" s="148">
        <v>1291.0522501861692</v>
      </c>
      <c r="G46" s="148">
        <v>222403.78892450477</v>
      </c>
    </row>
    <row r="47" spans="1:7" x14ac:dyDescent="0.25">
      <c r="A47" s="145">
        <v>45931</v>
      </c>
      <c r="B47" s="146">
        <v>34</v>
      </c>
      <c r="C47" s="147">
        <v>222403.78892450477</v>
      </c>
      <c r="D47" s="148">
        <v>556.00947231126179</v>
      </c>
      <c r="E47" s="148">
        <v>735.0427778749073</v>
      </c>
      <c r="F47" s="148">
        <v>1291.0522501861692</v>
      </c>
      <c r="G47" s="148">
        <v>221668.74614662986</v>
      </c>
    </row>
    <row r="48" spans="1:7" x14ac:dyDescent="0.25">
      <c r="A48" s="145">
        <v>45962</v>
      </c>
      <c r="B48" s="146">
        <v>35</v>
      </c>
      <c r="C48" s="147">
        <v>221668.74614662986</v>
      </c>
      <c r="D48" s="148">
        <v>554.17186536657459</v>
      </c>
      <c r="E48" s="148">
        <v>736.88038481959461</v>
      </c>
      <c r="F48" s="148">
        <v>1291.0522501861692</v>
      </c>
      <c r="G48" s="148">
        <v>220931.86576181027</v>
      </c>
    </row>
    <row r="49" spans="1:7" x14ac:dyDescent="0.25">
      <c r="A49" s="145">
        <v>45992</v>
      </c>
      <c r="B49" s="146">
        <v>36</v>
      </c>
      <c r="C49" s="147">
        <v>220931.86576181027</v>
      </c>
      <c r="D49" s="148">
        <v>552.3296644045256</v>
      </c>
      <c r="E49" s="148">
        <v>738.7225857816436</v>
      </c>
      <c r="F49" s="148">
        <v>1291.0522501861692</v>
      </c>
      <c r="G49" s="148">
        <v>220193.14317602862</v>
      </c>
    </row>
    <row r="50" spans="1:7" x14ac:dyDescent="0.25">
      <c r="A50" s="145">
        <v>46023</v>
      </c>
      <c r="B50" s="146">
        <v>37</v>
      </c>
      <c r="C50" s="147">
        <v>220193.14317602862</v>
      </c>
      <c r="D50" s="148">
        <v>550.48285794007154</v>
      </c>
      <c r="E50" s="148">
        <v>740.56939224609766</v>
      </c>
      <c r="F50" s="148">
        <v>1291.0522501861692</v>
      </c>
      <c r="G50" s="148">
        <v>219452.57378378251</v>
      </c>
    </row>
    <row r="51" spans="1:7" x14ac:dyDescent="0.25">
      <c r="A51" s="145">
        <v>46054</v>
      </c>
      <c r="B51" s="146">
        <v>38</v>
      </c>
      <c r="C51" s="147">
        <v>219452.57378378251</v>
      </c>
      <c r="D51" s="148">
        <v>548.63143445945627</v>
      </c>
      <c r="E51" s="148">
        <v>742.42081572671293</v>
      </c>
      <c r="F51" s="148">
        <v>1291.0522501861692</v>
      </c>
      <c r="G51" s="148">
        <v>218710.1529680558</v>
      </c>
    </row>
    <row r="52" spans="1:7" x14ac:dyDescent="0.25">
      <c r="A52" s="145">
        <v>46082</v>
      </c>
      <c r="B52" s="146">
        <v>39</v>
      </c>
      <c r="C52" s="147">
        <v>218710.1529680558</v>
      </c>
      <c r="D52" s="148">
        <v>546.77538242013941</v>
      </c>
      <c r="E52" s="148">
        <v>744.2768677660298</v>
      </c>
      <c r="F52" s="148">
        <v>1291.0522501861692</v>
      </c>
      <c r="G52" s="148">
        <v>217965.87610028978</v>
      </c>
    </row>
    <row r="53" spans="1:7" x14ac:dyDescent="0.25">
      <c r="A53" s="145">
        <v>46113</v>
      </c>
      <c r="B53" s="146">
        <v>40</v>
      </c>
      <c r="C53" s="147">
        <v>217965.87610028978</v>
      </c>
      <c r="D53" s="148">
        <v>544.91469025072433</v>
      </c>
      <c r="E53" s="148">
        <v>746.13755993544476</v>
      </c>
      <c r="F53" s="148">
        <v>1291.0522501861692</v>
      </c>
      <c r="G53" s="148">
        <v>217219.73854035433</v>
      </c>
    </row>
    <row r="54" spans="1:7" x14ac:dyDescent="0.25">
      <c r="A54" s="145">
        <v>46143</v>
      </c>
      <c r="B54" s="146">
        <v>41</v>
      </c>
      <c r="C54" s="147">
        <v>217219.73854035433</v>
      </c>
      <c r="D54" s="148">
        <v>543.0493463508858</v>
      </c>
      <c r="E54" s="148">
        <v>748.00290383528352</v>
      </c>
      <c r="F54" s="148">
        <v>1291.0522501861692</v>
      </c>
      <c r="G54" s="148">
        <v>216471.73563651904</v>
      </c>
    </row>
    <row r="55" spans="1:7" x14ac:dyDescent="0.25">
      <c r="A55" s="145">
        <v>46174</v>
      </c>
      <c r="B55" s="146">
        <v>42</v>
      </c>
      <c r="C55" s="147">
        <v>216471.73563651904</v>
      </c>
      <c r="D55" s="148">
        <v>541.17933909129749</v>
      </c>
      <c r="E55" s="148">
        <v>749.87291109487171</v>
      </c>
      <c r="F55" s="148">
        <v>1291.0522501861692</v>
      </c>
      <c r="G55" s="148">
        <v>215721.86272542417</v>
      </c>
    </row>
    <row r="56" spans="1:7" x14ac:dyDescent="0.25">
      <c r="A56" s="145">
        <v>46204</v>
      </c>
      <c r="B56" s="146">
        <v>43</v>
      </c>
      <c r="C56" s="147">
        <v>215721.86272542417</v>
      </c>
      <c r="D56" s="148">
        <v>539.30465681356031</v>
      </c>
      <c r="E56" s="148">
        <v>751.74759337260889</v>
      </c>
      <c r="F56" s="148">
        <v>1291.0522501861692</v>
      </c>
      <c r="G56" s="148">
        <v>214970.11513205158</v>
      </c>
    </row>
    <row r="57" spans="1:7" x14ac:dyDescent="0.25">
      <c r="A57" s="145">
        <v>46235</v>
      </c>
      <c r="B57" s="146">
        <v>44</v>
      </c>
      <c r="C57" s="147">
        <v>214970.11513205158</v>
      </c>
      <c r="D57" s="148">
        <v>537.42528783012892</v>
      </c>
      <c r="E57" s="148">
        <v>753.62696235604028</v>
      </c>
      <c r="F57" s="148">
        <v>1291.0522501861692</v>
      </c>
      <c r="G57" s="148">
        <v>214216.48816969554</v>
      </c>
    </row>
    <row r="58" spans="1:7" x14ac:dyDescent="0.25">
      <c r="A58" s="145">
        <v>46266</v>
      </c>
      <c r="B58" s="146">
        <v>45</v>
      </c>
      <c r="C58" s="147">
        <v>214216.48816969554</v>
      </c>
      <c r="D58" s="148">
        <v>535.54122042423876</v>
      </c>
      <c r="E58" s="148">
        <v>755.51102976193056</v>
      </c>
      <c r="F58" s="148">
        <v>1291.0522501861692</v>
      </c>
      <c r="G58" s="148">
        <v>213460.97713993362</v>
      </c>
    </row>
    <row r="59" spans="1:7" x14ac:dyDescent="0.25">
      <c r="A59" s="145">
        <v>46296</v>
      </c>
      <c r="B59" s="146">
        <v>46</v>
      </c>
      <c r="C59" s="147">
        <v>213460.97713993362</v>
      </c>
      <c r="D59" s="148">
        <v>533.65244284983396</v>
      </c>
      <c r="E59" s="148">
        <v>757.39980733633524</v>
      </c>
      <c r="F59" s="148">
        <v>1291.0522501861692</v>
      </c>
      <c r="G59" s="148">
        <v>212703.57733259728</v>
      </c>
    </row>
    <row r="60" spans="1:7" x14ac:dyDescent="0.25">
      <c r="A60" s="145">
        <v>46327</v>
      </c>
      <c r="B60" s="146">
        <v>47</v>
      </c>
      <c r="C60" s="147">
        <v>212703.57733259728</v>
      </c>
      <c r="D60" s="148">
        <v>531.75894333149313</v>
      </c>
      <c r="E60" s="148">
        <v>759.29330685467608</v>
      </c>
      <c r="F60" s="148">
        <v>1291.0522501861692</v>
      </c>
      <c r="G60" s="148">
        <v>211944.28402574261</v>
      </c>
    </row>
    <row r="61" spans="1:7" x14ac:dyDescent="0.25">
      <c r="A61" s="145">
        <v>46357</v>
      </c>
      <c r="B61" s="146">
        <v>48</v>
      </c>
      <c r="C61" s="147">
        <v>211944.28402574261</v>
      </c>
      <c r="D61" s="148">
        <v>529.86071006435645</v>
      </c>
      <c r="E61" s="148">
        <v>761.19154012181286</v>
      </c>
      <c r="F61" s="148">
        <v>1291.0522501861692</v>
      </c>
      <c r="G61" s="148">
        <v>211183.09248562081</v>
      </c>
    </row>
    <row r="62" spans="1:7" x14ac:dyDescent="0.25">
      <c r="A62" s="145">
        <v>46388</v>
      </c>
      <c r="B62" s="146">
        <v>49</v>
      </c>
      <c r="C62" s="147">
        <v>211183.09248562081</v>
      </c>
      <c r="D62" s="148">
        <v>527.95773121405182</v>
      </c>
      <c r="E62" s="148">
        <v>763.09451897211727</v>
      </c>
      <c r="F62" s="148">
        <v>1291.0522501861692</v>
      </c>
      <c r="G62" s="148">
        <v>210419.99796664869</v>
      </c>
    </row>
    <row r="63" spans="1:7" x14ac:dyDescent="0.25">
      <c r="A63" s="145">
        <v>46419</v>
      </c>
      <c r="B63" s="146">
        <v>50</v>
      </c>
      <c r="C63" s="147">
        <v>210419.99796664869</v>
      </c>
      <c r="D63" s="148">
        <v>526.04999491662147</v>
      </c>
      <c r="E63" s="148">
        <v>765.00225526954762</v>
      </c>
      <c r="F63" s="148">
        <v>1291.0522501861692</v>
      </c>
      <c r="G63" s="148">
        <v>209654.99571137913</v>
      </c>
    </row>
    <row r="64" spans="1:7" x14ac:dyDescent="0.25">
      <c r="A64" s="145">
        <v>46447</v>
      </c>
      <c r="B64" s="146">
        <v>51</v>
      </c>
      <c r="C64" s="147">
        <v>209654.99571137913</v>
      </c>
      <c r="D64" s="148">
        <v>524.13748927844767</v>
      </c>
      <c r="E64" s="148">
        <v>766.91476090772153</v>
      </c>
      <c r="F64" s="148">
        <v>1291.0522501861692</v>
      </c>
      <c r="G64" s="148">
        <v>208888.0809504714</v>
      </c>
    </row>
    <row r="65" spans="1:7" x14ac:dyDescent="0.25">
      <c r="A65" s="145">
        <v>46478</v>
      </c>
      <c r="B65" s="146">
        <v>52</v>
      </c>
      <c r="C65" s="147">
        <v>208888.0809504714</v>
      </c>
      <c r="D65" s="148">
        <v>522.22020237617835</v>
      </c>
      <c r="E65" s="148">
        <v>768.83204780999097</v>
      </c>
      <c r="F65" s="148">
        <v>1291.0522501861692</v>
      </c>
      <c r="G65" s="148">
        <v>208119.24890266141</v>
      </c>
    </row>
    <row r="66" spans="1:7" x14ac:dyDescent="0.25">
      <c r="A66" s="145">
        <v>46508</v>
      </c>
      <c r="B66" s="146">
        <v>53</v>
      </c>
      <c r="C66" s="147">
        <v>208119.24890266141</v>
      </c>
      <c r="D66" s="148">
        <v>520.29812225665341</v>
      </c>
      <c r="E66" s="148">
        <v>770.75412792951579</v>
      </c>
      <c r="F66" s="148">
        <v>1291.0522501861692</v>
      </c>
      <c r="G66" s="148">
        <v>207348.49477473189</v>
      </c>
    </row>
    <row r="67" spans="1:7" x14ac:dyDescent="0.25">
      <c r="A67" s="145">
        <v>46539</v>
      </c>
      <c r="B67" s="146">
        <v>54</v>
      </c>
      <c r="C67" s="147">
        <v>207348.49477473189</v>
      </c>
      <c r="D67" s="148">
        <v>518.37123693682963</v>
      </c>
      <c r="E67" s="148">
        <v>772.68101324933957</v>
      </c>
      <c r="F67" s="148">
        <v>1291.0522501861692</v>
      </c>
      <c r="G67" s="148">
        <v>206575.81376148257</v>
      </c>
    </row>
    <row r="68" spans="1:7" x14ac:dyDescent="0.25">
      <c r="A68" s="145">
        <v>46569</v>
      </c>
      <c r="B68" s="146">
        <v>55</v>
      </c>
      <c r="C68" s="147">
        <v>206575.81376148257</v>
      </c>
      <c r="D68" s="148">
        <v>516.43953440370626</v>
      </c>
      <c r="E68" s="148">
        <v>774.61271578246294</v>
      </c>
      <c r="F68" s="148">
        <v>1291.0522501861692</v>
      </c>
      <c r="G68" s="148">
        <v>205801.20104570012</v>
      </c>
    </row>
    <row r="69" spans="1:7" x14ac:dyDescent="0.25">
      <c r="A69" s="145">
        <v>46600</v>
      </c>
      <c r="B69" s="146">
        <v>56</v>
      </c>
      <c r="C69" s="147">
        <v>205801.20104570012</v>
      </c>
      <c r="D69" s="148">
        <v>514.50300261425014</v>
      </c>
      <c r="E69" s="148">
        <v>776.54924757191918</v>
      </c>
      <c r="F69" s="148">
        <v>1291.0522501861692</v>
      </c>
      <c r="G69" s="148">
        <v>205024.65179812821</v>
      </c>
    </row>
    <row r="70" spans="1:7" x14ac:dyDescent="0.25">
      <c r="A70" s="145">
        <v>46631</v>
      </c>
      <c r="B70" s="146">
        <v>57</v>
      </c>
      <c r="C70" s="147">
        <v>205024.65179812821</v>
      </c>
      <c r="D70" s="148">
        <v>512.56162949532029</v>
      </c>
      <c r="E70" s="148">
        <v>778.49062069084891</v>
      </c>
      <c r="F70" s="148">
        <v>1291.0522501861692</v>
      </c>
      <c r="G70" s="148">
        <v>204246.16117743737</v>
      </c>
    </row>
    <row r="71" spans="1:7" x14ac:dyDescent="0.25">
      <c r="A71" s="145">
        <v>46661</v>
      </c>
      <c r="B71" s="146">
        <v>58</v>
      </c>
      <c r="C71" s="147">
        <v>204246.16117743737</v>
      </c>
      <c r="D71" s="148">
        <v>510.61540294359321</v>
      </c>
      <c r="E71" s="148">
        <v>780.43684724257605</v>
      </c>
      <c r="F71" s="148">
        <v>1291.0522501861692</v>
      </c>
      <c r="G71" s="148">
        <v>203465.72433019479</v>
      </c>
    </row>
    <row r="72" spans="1:7" x14ac:dyDescent="0.25">
      <c r="A72" s="145">
        <v>46692</v>
      </c>
      <c r="B72" s="146">
        <v>59</v>
      </c>
      <c r="C72" s="147">
        <v>203465.72433019479</v>
      </c>
      <c r="D72" s="148">
        <v>508.66431082548667</v>
      </c>
      <c r="E72" s="148">
        <v>782.38793936068237</v>
      </c>
      <c r="F72" s="148">
        <v>1291.052250186169</v>
      </c>
      <c r="G72" s="148">
        <v>202683.3363908341</v>
      </c>
    </row>
    <row r="73" spans="1:7" x14ac:dyDescent="0.25">
      <c r="A73" s="145">
        <v>46722</v>
      </c>
      <c r="B73" s="146">
        <v>60</v>
      </c>
      <c r="C73" s="147">
        <v>202683.3363908341</v>
      </c>
      <c r="D73" s="148">
        <v>506.70834097708502</v>
      </c>
      <c r="E73" s="148">
        <v>784.34390920908425</v>
      </c>
      <c r="F73" s="148">
        <v>1291.0522501861692</v>
      </c>
      <c r="G73" s="148">
        <v>201898.99248162503</v>
      </c>
    </row>
    <row r="74" spans="1:7" x14ac:dyDescent="0.25">
      <c r="A74" s="145">
        <v>46753</v>
      </c>
      <c r="B74" s="146">
        <v>61</v>
      </c>
      <c r="C74" s="147">
        <v>201898.99248162503</v>
      </c>
      <c r="D74" s="148">
        <v>504.74748120406235</v>
      </c>
      <c r="E74" s="148">
        <v>786.30476898210691</v>
      </c>
      <c r="F74" s="148">
        <v>1291.0522501861692</v>
      </c>
      <c r="G74" s="148">
        <v>201112.68771264292</v>
      </c>
    </row>
    <row r="75" spans="1:7" x14ac:dyDescent="0.25">
      <c r="A75" s="145">
        <v>46784</v>
      </c>
      <c r="B75" s="146">
        <v>62</v>
      </c>
      <c r="C75" s="147">
        <v>201112.68771264292</v>
      </c>
      <c r="D75" s="148">
        <v>502.78171928160708</v>
      </c>
      <c r="E75" s="148">
        <v>788.27053090456218</v>
      </c>
      <c r="F75" s="148">
        <v>1291.0522501861692</v>
      </c>
      <c r="G75" s="148">
        <v>200324.41718173836</v>
      </c>
    </row>
    <row r="76" spans="1:7" x14ac:dyDescent="0.25">
      <c r="A76" s="145">
        <v>46813</v>
      </c>
      <c r="B76" s="146">
        <v>63</v>
      </c>
      <c r="C76" s="147">
        <v>200324.41718173836</v>
      </c>
      <c r="D76" s="148">
        <v>500.81104295434568</v>
      </c>
      <c r="E76" s="148">
        <v>790.24120723182364</v>
      </c>
      <c r="F76" s="148">
        <v>1291.0522501861692</v>
      </c>
      <c r="G76" s="148">
        <v>199534.17597450654</v>
      </c>
    </row>
    <row r="77" spans="1:7" x14ac:dyDescent="0.25">
      <c r="A77" s="145">
        <v>46844</v>
      </c>
      <c r="B77" s="146">
        <v>64</v>
      </c>
      <c r="C77" s="147">
        <v>199534.17597450654</v>
      </c>
      <c r="D77" s="148">
        <v>498.83543993626608</v>
      </c>
      <c r="E77" s="148">
        <v>792.21681024990312</v>
      </c>
      <c r="F77" s="148">
        <v>1291.0522501861692</v>
      </c>
      <c r="G77" s="148">
        <v>198741.95916425664</v>
      </c>
    </row>
    <row r="78" spans="1:7" x14ac:dyDescent="0.25">
      <c r="A78" s="145">
        <v>46874</v>
      </c>
      <c r="B78" s="146">
        <v>65</v>
      </c>
      <c r="C78" s="147">
        <v>198741.95916425664</v>
      </c>
      <c r="D78" s="148">
        <v>496.8548979106414</v>
      </c>
      <c r="E78" s="148">
        <v>794.19735227552781</v>
      </c>
      <c r="F78" s="148">
        <v>1291.0522501861692</v>
      </c>
      <c r="G78" s="148">
        <v>197947.76181198112</v>
      </c>
    </row>
    <row r="79" spans="1:7" x14ac:dyDescent="0.25">
      <c r="A79" s="145">
        <v>46905</v>
      </c>
      <c r="B79" s="146">
        <v>66</v>
      </c>
      <c r="C79" s="147">
        <v>197947.76181198112</v>
      </c>
      <c r="D79" s="148">
        <v>494.86940452995253</v>
      </c>
      <c r="E79" s="148">
        <v>796.18284565621673</v>
      </c>
      <c r="F79" s="148">
        <v>1291.0522501861692</v>
      </c>
      <c r="G79" s="148">
        <v>197151.57896632492</v>
      </c>
    </row>
    <row r="80" spans="1:7" x14ac:dyDescent="0.25">
      <c r="A80" s="145">
        <v>46935</v>
      </c>
      <c r="B80" s="146">
        <v>67</v>
      </c>
      <c r="C80" s="147">
        <v>197151.57896632492</v>
      </c>
      <c r="D80" s="148">
        <v>492.87894741581192</v>
      </c>
      <c r="E80" s="148">
        <v>798.17330277035717</v>
      </c>
      <c r="F80" s="148">
        <v>1291.0522501861692</v>
      </c>
      <c r="G80" s="148">
        <v>196353.40566355456</v>
      </c>
    </row>
    <row r="81" spans="1:7" x14ac:dyDescent="0.25">
      <c r="A81" s="145">
        <v>46966</v>
      </c>
      <c r="B81" s="146">
        <v>68</v>
      </c>
      <c r="C81" s="147">
        <v>196353.40566355456</v>
      </c>
      <c r="D81" s="148">
        <v>490.8835141588861</v>
      </c>
      <c r="E81" s="148">
        <v>800.16873602728322</v>
      </c>
      <c r="F81" s="148">
        <v>1291.0522501861692</v>
      </c>
      <c r="G81" s="148">
        <v>195553.23692752726</v>
      </c>
    </row>
    <row r="82" spans="1:7" x14ac:dyDescent="0.25">
      <c r="A82" s="145">
        <v>46997</v>
      </c>
      <c r="B82" s="146">
        <v>69</v>
      </c>
      <c r="C82" s="147">
        <v>195553.23692752726</v>
      </c>
      <c r="D82" s="148">
        <v>488.88309231881789</v>
      </c>
      <c r="E82" s="148">
        <v>802.16915786735137</v>
      </c>
      <c r="F82" s="148">
        <v>1291.0522501861692</v>
      </c>
      <c r="G82" s="148">
        <v>194751.06776965992</v>
      </c>
    </row>
    <row r="83" spans="1:7" x14ac:dyDescent="0.25">
      <c r="A83" s="145">
        <v>47027</v>
      </c>
      <c r="B83" s="146">
        <v>70</v>
      </c>
      <c r="C83" s="147">
        <v>194751.06776965992</v>
      </c>
      <c r="D83" s="148">
        <v>486.87766942414942</v>
      </c>
      <c r="E83" s="148">
        <v>804.17458076201979</v>
      </c>
      <c r="F83" s="148">
        <v>1291.0522501861692</v>
      </c>
      <c r="G83" s="148">
        <v>193946.8931888979</v>
      </c>
    </row>
    <row r="84" spans="1:7" x14ac:dyDescent="0.25">
      <c r="A84" s="145">
        <v>47058</v>
      </c>
      <c r="B84" s="146">
        <v>71</v>
      </c>
      <c r="C84" s="147">
        <v>193946.8931888979</v>
      </c>
      <c r="D84" s="148">
        <v>484.86723297224444</v>
      </c>
      <c r="E84" s="148">
        <v>806.18501721392477</v>
      </c>
      <c r="F84" s="148">
        <v>1291.0522501861692</v>
      </c>
      <c r="G84" s="148">
        <v>193140.70817168397</v>
      </c>
    </row>
    <row r="85" spans="1:7" x14ac:dyDescent="0.25">
      <c r="A85" s="145">
        <v>47088</v>
      </c>
      <c r="B85" s="146">
        <v>72</v>
      </c>
      <c r="C85" s="147">
        <v>193140.70817168397</v>
      </c>
      <c r="D85" s="148">
        <v>482.85177042920958</v>
      </c>
      <c r="E85" s="148">
        <v>808.20047975695957</v>
      </c>
      <c r="F85" s="148">
        <v>1291.0522501861692</v>
      </c>
      <c r="G85" s="148">
        <v>192332.50769192702</v>
      </c>
    </row>
    <row r="86" spans="1:7" x14ac:dyDescent="0.25">
      <c r="A86" s="145">
        <v>47119</v>
      </c>
      <c r="B86" s="146">
        <v>73</v>
      </c>
      <c r="C86" s="147">
        <v>192332.50769192702</v>
      </c>
      <c r="D86" s="148">
        <v>480.83126922981728</v>
      </c>
      <c r="E86" s="148">
        <v>810.22098095635192</v>
      </c>
      <c r="F86" s="148">
        <v>1291.0522501861692</v>
      </c>
      <c r="G86" s="148">
        <v>191522.28671097066</v>
      </c>
    </row>
    <row r="87" spans="1:7" x14ac:dyDescent="0.25">
      <c r="A87" s="145">
        <v>47150</v>
      </c>
      <c r="B87" s="146">
        <v>74</v>
      </c>
      <c r="C87" s="147">
        <v>191522.28671097066</v>
      </c>
      <c r="D87" s="148">
        <v>478.80571677742637</v>
      </c>
      <c r="E87" s="148">
        <v>812.24653340874283</v>
      </c>
      <c r="F87" s="148">
        <v>1291.0522501861692</v>
      </c>
      <c r="G87" s="148">
        <v>190710.04017756192</v>
      </c>
    </row>
    <row r="88" spans="1:7" x14ac:dyDescent="0.25">
      <c r="A88" s="145">
        <v>47178</v>
      </c>
      <c r="B88" s="146">
        <v>75</v>
      </c>
      <c r="C88" s="147">
        <v>190710.04017756192</v>
      </c>
      <c r="D88" s="148">
        <v>476.77510044390453</v>
      </c>
      <c r="E88" s="148">
        <v>814.27714974226478</v>
      </c>
      <c r="F88" s="148">
        <v>1291.0522501861692</v>
      </c>
      <c r="G88" s="148">
        <v>189895.76302781966</v>
      </c>
    </row>
    <row r="89" spans="1:7" x14ac:dyDescent="0.25">
      <c r="A89" s="145">
        <v>47209</v>
      </c>
      <c r="B89" s="146">
        <v>76</v>
      </c>
      <c r="C89" s="147">
        <v>189895.76302781966</v>
      </c>
      <c r="D89" s="148">
        <v>474.7394075695488</v>
      </c>
      <c r="E89" s="148">
        <v>816.3128426166204</v>
      </c>
      <c r="F89" s="148">
        <v>1291.0522501861692</v>
      </c>
      <c r="G89" s="148">
        <v>189079.45018520305</v>
      </c>
    </row>
    <row r="90" spans="1:7" x14ac:dyDescent="0.25">
      <c r="A90" s="145">
        <v>47239</v>
      </c>
      <c r="B90" s="146">
        <v>77</v>
      </c>
      <c r="C90" s="147">
        <v>189079.45018520305</v>
      </c>
      <c r="D90" s="148">
        <v>472.69862546300737</v>
      </c>
      <c r="E90" s="148">
        <v>818.35362472316194</v>
      </c>
      <c r="F90" s="148">
        <v>1291.0522501861692</v>
      </c>
      <c r="G90" s="148">
        <v>188261.0965604799</v>
      </c>
    </row>
    <row r="91" spans="1:7" x14ac:dyDescent="0.25">
      <c r="A91" s="145">
        <v>47270</v>
      </c>
      <c r="B91" s="146">
        <v>78</v>
      </c>
      <c r="C91" s="147">
        <v>188261.0965604799</v>
      </c>
      <c r="D91" s="148">
        <v>470.65274140119936</v>
      </c>
      <c r="E91" s="148">
        <v>820.39950878496984</v>
      </c>
      <c r="F91" s="148">
        <v>1291.0522501861692</v>
      </c>
      <c r="G91" s="148">
        <v>187440.69705169494</v>
      </c>
    </row>
    <row r="92" spans="1:7" x14ac:dyDescent="0.25">
      <c r="A92" s="145">
        <v>47300</v>
      </c>
      <c r="B92" s="146">
        <v>79</v>
      </c>
      <c r="C92" s="147">
        <v>187440.69705169494</v>
      </c>
      <c r="D92" s="148">
        <v>468.60174262923692</v>
      </c>
      <c r="E92" s="148">
        <v>822.45050755693228</v>
      </c>
      <c r="F92" s="148">
        <v>1291.0522501861692</v>
      </c>
      <c r="G92" s="148">
        <v>186618.246544138</v>
      </c>
    </row>
    <row r="93" spans="1:7" x14ac:dyDescent="0.25">
      <c r="A93" s="145">
        <v>47331</v>
      </c>
      <c r="B93" s="146">
        <v>80</v>
      </c>
      <c r="C93" s="147">
        <v>186618.246544138</v>
      </c>
      <c r="D93" s="148">
        <v>466.54561636034458</v>
      </c>
      <c r="E93" s="148">
        <v>824.50663382582457</v>
      </c>
      <c r="F93" s="148">
        <v>1291.0522501861692</v>
      </c>
      <c r="G93" s="148">
        <v>185793.73991031217</v>
      </c>
    </row>
    <row r="94" spans="1:7" x14ac:dyDescent="0.25">
      <c r="A94" s="145">
        <v>47362</v>
      </c>
      <c r="B94" s="146">
        <v>81</v>
      </c>
      <c r="C94" s="147">
        <v>185793.73991031217</v>
      </c>
      <c r="D94" s="148">
        <v>464.48434977578006</v>
      </c>
      <c r="E94" s="148">
        <v>826.56790041038914</v>
      </c>
      <c r="F94" s="148">
        <v>1291.0522501861692</v>
      </c>
      <c r="G94" s="148">
        <v>184967.17200990178</v>
      </c>
    </row>
    <row r="95" spans="1:7" x14ac:dyDescent="0.25">
      <c r="A95" s="145">
        <v>47392</v>
      </c>
      <c r="B95" s="146">
        <v>82</v>
      </c>
      <c r="C95" s="147">
        <v>184967.17200990178</v>
      </c>
      <c r="D95" s="148">
        <v>462.41793002475413</v>
      </c>
      <c r="E95" s="148">
        <v>828.63432016141508</v>
      </c>
      <c r="F95" s="148">
        <v>1291.0522501861692</v>
      </c>
      <c r="G95" s="148">
        <v>184138.53768974036</v>
      </c>
    </row>
    <row r="96" spans="1:7" x14ac:dyDescent="0.25">
      <c r="A96" s="145">
        <v>47423</v>
      </c>
      <c r="B96" s="146">
        <v>83</v>
      </c>
      <c r="C96" s="147">
        <v>184138.53768974036</v>
      </c>
      <c r="D96" s="148">
        <v>460.34634422435056</v>
      </c>
      <c r="E96" s="148">
        <v>830.70590596181864</v>
      </c>
      <c r="F96" s="148">
        <v>1291.0522501861692</v>
      </c>
      <c r="G96" s="148">
        <v>183307.83178377856</v>
      </c>
    </row>
    <row r="97" spans="1:7" x14ac:dyDescent="0.25">
      <c r="A97" s="145">
        <v>47453</v>
      </c>
      <c r="B97" s="146">
        <v>84</v>
      </c>
      <c r="C97" s="147">
        <v>183307.83178377856</v>
      </c>
      <c r="D97" s="148">
        <v>458.26957945944605</v>
      </c>
      <c r="E97" s="148">
        <v>832.78267072672315</v>
      </c>
      <c r="F97" s="148">
        <v>1291.0522501861692</v>
      </c>
      <c r="G97" s="148">
        <v>182475.04911305185</v>
      </c>
    </row>
    <row r="98" spans="1:7" x14ac:dyDescent="0.25">
      <c r="A98" s="145">
        <v>47484</v>
      </c>
      <c r="B98" s="146">
        <v>85</v>
      </c>
      <c r="C98" s="147">
        <v>182475.04911305185</v>
      </c>
      <c r="D98" s="148">
        <v>456.18762278262921</v>
      </c>
      <c r="E98" s="148">
        <v>834.86462740354011</v>
      </c>
      <c r="F98" s="148">
        <v>1291.0522501861692</v>
      </c>
      <c r="G98" s="148">
        <v>181640.18448564832</v>
      </c>
    </row>
    <row r="99" spans="1:7" x14ac:dyDescent="0.25">
      <c r="A99" s="145">
        <v>47515</v>
      </c>
      <c r="B99" s="146">
        <v>86</v>
      </c>
      <c r="C99" s="147">
        <v>181640.18448564832</v>
      </c>
      <c r="D99" s="148">
        <v>454.10046121412029</v>
      </c>
      <c r="E99" s="148">
        <v>836.9517889720488</v>
      </c>
      <c r="F99" s="148">
        <v>1291.0522501861692</v>
      </c>
      <c r="G99" s="148">
        <v>180803.23269667628</v>
      </c>
    </row>
    <row r="100" spans="1:7" x14ac:dyDescent="0.25">
      <c r="A100" s="145">
        <v>47543</v>
      </c>
      <c r="B100" s="146">
        <v>87</v>
      </c>
      <c r="C100" s="147">
        <v>180803.23269667628</v>
      </c>
      <c r="D100" s="148">
        <v>452.00808174169026</v>
      </c>
      <c r="E100" s="148">
        <v>839.04416844447906</v>
      </c>
      <c r="F100" s="148">
        <v>1291.0522501861692</v>
      </c>
      <c r="G100" s="148">
        <v>179964.18852823181</v>
      </c>
    </row>
    <row r="101" spans="1:7" x14ac:dyDescent="0.25">
      <c r="A101" s="145">
        <v>47574</v>
      </c>
      <c r="B101" s="146">
        <v>88</v>
      </c>
      <c r="C101" s="147">
        <v>179964.18852823181</v>
      </c>
      <c r="D101" s="148">
        <v>449.91047132057895</v>
      </c>
      <c r="E101" s="148">
        <v>841.14177886559014</v>
      </c>
      <c r="F101" s="148">
        <v>1291.0522501861692</v>
      </c>
      <c r="G101" s="148">
        <v>179123.04674936621</v>
      </c>
    </row>
    <row r="102" spans="1:7" x14ac:dyDescent="0.25">
      <c r="A102" s="145">
        <v>47604</v>
      </c>
      <c r="B102" s="146">
        <v>89</v>
      </c>
      <c r="C102" s="147">
        <v>179123.04674936621</v>
      </c>
      <c r="D102" s="148">
        <v>447.80761687341504</v>
      </c>
      <c r="E102" s="148">
        <v>843.24463331275422</v>
      </c>
      <c r="F102" s="148">
        <v>1291.0522501861692</v>
      </c>
      <c r="G102" s="148">
        <v>178279.80211605347</v>
      </c>
    </row>
    <row r="103" spans="1:7" x14ac:dyDescent="0.25">
      <c r="A103" s="145">
        <v>47635</v>
      </c>
      <c r="B103" s="146">
        <v>90</v>
      </c>
      <c r="C103" s="147">
        <v>178279.80211605347</v>
      </c>
      <c r="D103" s="148">
        <v>445.69950529013317</v>
      </c>
      <c r="E103" s="148">
        <v>845.35274489603603</v>
      </c>
      <c r="F103" s="148">
        <v>1291.0522501861692</v>
      </c>
      <c r="G103" s="148">
        <v>177434.44937115745</v>
      </c>
    </row>
    <row r="104" spans="1:7" x14ac:dyDescent="0.25">
      <c r="A104" s="145">
        <v>47665</v>
      </c>
      <c r="B104" s="146">
        <v>91</v>
      </c>
      <c r="C104" s="147">
        <v>177434.44937115745</v>
      </c>
      <c r="D104" s="148">
        <v>443.58612342789314</v>
      </c>
      <c r="E104" s="148">
        <v>847.46612675827612</v>
      </c>
      <c r="F104" s="148">
        <v>1291.0522501861692</v>
      </c>
      <c r="G104" s="148">
        <v>176586.98324439916</v>
      </c>
    </row>
    <row r="105" spans="1:7" x14ac:dyDescent="0.25">
      <c r="A105" s="145">
        <v>47696</v>
      </c>
      <c r="B105" s="146">
        <v>92</v>
      </c>
      <c r="C105" s="147">
        <v>176586.98324439916</v>
      </c>
      <c r="D105" s="148">
        <v>441.46745811099731</v>
      </c>
      <c r="E105" s="148">
        <v>849.58479207517189</v>
      </c>
      <c r="F105" s="148">
        <v>1291.0522501861692</v>
      </c>
      <c r="G105" s="148">
        <v>175737.39845232398</v>
      </c>
    </row>
    <row r="106" spans="1:7" x14ac:dyDescent="0.25">
      <c r="A106" s="145">
        <v>47727</v>
      </c>
      <c r="B106" s="146">
        <v>93</v>
      </c>
      <c r="C106" s="147">
        <v>175737.39845232398</v>
      </c>
      <c r="D106" s="148">
        <v>439.34349613080951</v>
      </c>
      <c r="E106" s="148">
        <v>851.7087540553598</v>
      </c>
      <c r="F106" s="148">
        <v>1291.0522501861692</v>
      </c>
      <c r="G106" s="148">
        <v>174885.68969826863</v>
      </c>
    </row>
    <row r="107" spans="1:7" x14ac:dyDescent="0.25">
      <c r="A107" s="145">
        <v>47757</v>
      </c>
      <c r="B107" s="146">
        <v>94</v>
      </c>
      <c r="C107" s="147">
        <v>174885.68969826863</v>
      </c>
      <c r="D107" s="148">
        <v>437.21422424567106</v>
      </c>
      <c r="E107" s="148">
        <v>853.83802594049826</v>
      </c>
      <c r="F107" s="148">
        <v>1291.0522501861692</v>
      </c>
      <c r="G107" s="148">
        <v>174031.85167232814</v>
      </c>
    </row>
    <row r="108" spans="1:7" x14ac:dyDescent="0.25">
      <c r="A108" s="145">
        <v>47788</v>
      </c>
      <c r="B108" s="146">
        <v>95</v>
      </c>
      <c r="C108" s="147">
        <v>174031.85167232814</v>
      </c>
      <c r="D108" s="148">
        <v>435.07962918081984</v>
      </c>
      <c r="E108" s="148">
        <v>855.97262100534942</v>
      </c>
      <c r="F108" s="148">
        <v>1291.0522501861692</v>
      </c>
      <c r="G108" s="148">
        <v>173175.87905132279</v>
      </c>
    </row>
    <row r="109" spans="1:7" x14ac:dyDescent="0.25">
      <c r="A109" s="145">
        <v>47818</v>
      </c>
      <c r="B109" s="146">
        <v>96</v>
      </c>
      <c r="C109" s="147">
        <v>173175.87905132279</v>
      </c>
      <c r="D109" s="148">
        <v>432.93969762830648</v>
      </c>
      <c r="E109" s="148">
        <v>858.11255255786273</v>
      </c>
      <c r="F109" s="148">
        <v>1291.0522501861692</v>
      </c>
      <c r="G109" s="148">
        <v>172317.76649876492</v>
      </c>
    </row>
    <row r="110" spans="1:7" x14ac:dyDescent="0.25">
      <c r="A110" s="145">
        <v>47849</v>
      </c>
      <c r="B110" s="146">
        <v>97</v>
      </c>
      <c r="C110" s="147">
        <v>172317.76649876492</v>
      </c>
      <c r="D110" s="148">
        <v>430.79441624691179</v>
      </c>
      <c r="E110" s="148">
        <v>860.25783393925747</v>
      </c>
      <c r="F110" s="148">
        <v>1291.0522501861692</v>
      </c>
      <c r="G110" s="148">
        <v>171457.50866482567</v>
      </c>
    </row>
    <row r="111" spans="1:7" x14ac:dyDescent="0.25">
      <c r="A111" s="145">
        <v>47880</v>
      </c>
      <c r="B111" s="146">
        <v>98</v>
      </c>
      <c r="C111" s="147">
        <v>171457.50866482567</v>
      </c>
      <c r="D111" s="148">
        <v>428.64377166206361</v>
      </c>
      <c r="E111" s="148">
        <v>862.40847852410548</v>
      </c>
      <c r="F111" s="148">
        <v>1291.0522501861692</v>
      </c>
      <c r="G111" s="148">
        <v>170595.10018630157</v>
      </c>
    </row>
    <row r="112" spans="1:7" x14ac:dyDescent="0.25">
      <c r="A112" s="145">
        <v>47908</v>
      </c>
      <c r="B112" s="146">
        <v>99</v>
      </c>
      <c r="C112" s="147">
        <v>170595.10018630157</v>
      </c>
      <c r="D112" s="148">
        <v>426.48775046575338</v>
      </c>
      <c r="E112" s="148">
        <v>864.56449972041582</v>
      </c>
      <c r="F112" s="148">
        <v>1291.0522501861692</v>
      </c>
      <c r="G112" s="148">
        <v>169730.53568658116</v>
      </c>
    </row>
    <row r="113" spans="1:7" x14ac:dyDescent="0.25">
      <c r="A113" s="145">
        <v>47939</v>
      </c>
      <c r="B113" s="146">
        <v>100</v>
      </c>
      <c r="C113" s="147">
        <v>169730.53568658116</v>
      </c>
      <c r="D113" s="148">
        <v>424.32633921645231</v>
      </c>
      <c r="E113" s="148">
        <v>866.72591096971678</v>
      </c>
      <c r="F113" s="148">
        <v>1291.0522501861692</v>
      </c>
      <c r="G113" s="148">
        <v>168863.80977561144</v>
      </c>
    </row>
    <row r="114" spans="1:7" x14ac:dyDescent="0.25">
      <c r="A114" s="145">
        <v>47969</v>
      </c>
      <c r="B114" s="146">
        <v>101</v>
      </c>
      <c r="C114" s="147">
        <v>168863.80977561144</v>
      </c>
      <c r="D114" s="148">
        <v>422.15952443902802</v>
      </c>
      <c r="E114" s="148">
        <v>868.89272574714107</v>
      </c>
      <c r="F114" s="148">
        <v>1291.0522501861692</v>
      </c>
      <c r="G114" s="148">
        <v>167994.91704986431</v>
      </c>
    </row>
    <row r="115" spans="1:7" x14ac:dyDescent="0.25">
      <c r="A115" s="145">
        <v>48000</v>
      </c>
      <c r="B115" s="146">
        <v>102</v>
      </c>
      <c r="C115" s="147">
        <v>167994.91704986431</v>
      </c>
      <c r="D115" s="148">
        <v>419.9872926246602</v>
      </c>
      <c r="E115" s="148">
        <v>871.06495756150912</v>
      </c>
      <c r="F115" s="148">
        <v>1291.0522501861692</v>
      </c>
      <c r="G115" s="148">
        <v>167123.85209230281</v>
      </c>
    </row>
    <row r="116" spans="1:7" x14ac:dyDescent="0.25">
      <c r="A116" s="145">
        <v>48030</v>
      </c>
      <c r="B116" s="146">
        <v>103</v>
      </c>
      <c r="C116" s="147">
        <v>167123.85209230281</v>
      </c>
      <c r="D116" s="148">
        <v>417.80963023075645</v>
      </c>
      <c r="E116" s="148">
        <v>873.24261995541281</v>
      </c>
      <c r="F116" s="148">
        <v>1291.0522501861692</v>
      </c>
      <c r="G116" s="148">
        <v>166250.60947234739</v>
      </c>
    </row>
    <row r="117" spans="1:7" x14ac:dyDescent="0.25">
      <c r="A117" s="145">
        <v>48061</v>
      </c>
      <c r="B117" s="146">
        <v>104</v>
      </c>
      <c r="C117" s="147">
        <v>166250.60947234739</v>
      </c>
      <c r="D117" s="148">
        <v>415.62652368086793</v>
      </c>
      <c r="E117" s="148">
        <v>875.42572650530144</v>
      </c>
      <c r="F117" s="148">
        <v>1291.0522501861694</v>
      </c>
      <c r="G117" s="148">
        <v>165375.18374584211</v>
      </c>
    </row>
    <row r="118" spans="1:7" x14ac:dyDescent="0.25">
      <c r="A118" s="145">
        <v>48092</v>
      </c>
      <c r="B118" s="146">
        <v>105</v>
      </c>
      <c r="C118" s="147">
        <v>165375.18374584211</v>
      </c>
      <c r="D118" s="148">
        <v>413.43795936460464</v>
      </c>
      <c r="E118" s="148">
        <v>877.61429082156462</v>
      </c>
      <c r="F118" s="148">
        <v>1291.0522501861692</v>
      </c>
      <c r="G118" s="148">
        <v>164497.56945502054</v>
      </c>
    </row>
    <row r="119" spans="1:7" x14ac:dyDescent="0.25">
      <c r="A119" s="145">
        <v>48122</v>
      </c>
      <c r="B119" s="146">
        <v>106</v>
      </c>
      <c r="C119" s="147">
        <v>164497.56945502054</v>
      </c>
      <c r="D119" s="148">
        <v>411.24392363755072</v>
      </c>
      <c r="E119" s="148">
        <v>879.80832654861842</v>
      </c>
      <c r="F119" s="148">
        <v>1291.0522501861692</v>
      </c>
      <c r="G119" s="148">
        <v>163617.76112847193</v>
      </c>
    </row>
    <row r="120" spans="1:7" x14ac:dyDescent="0.25">
      <c r="A120" s="145">
        <v>48153</v>
      </c>
      <c r="B120" s="146">
        <v>107</v>
      </c>
      <c r="C120" s="147">
        <v>163617.76112847193</v>
      </c>
      <c r="D120" s="148">
        <v>409.04440282117912</v>
      </c>
      <c r="E120" s="148">
        <v>882.00784736499008</v>
      </c>
      <c r="F120" s="148">
        <v>1291.0522501861692</v>
      </c>
      <c r="G120" s="148">
        <v>162735.75328110694</v>
      </c>
    </row>
    <row r="121" spans="1:7" x14ac:dyDescent="0.25">
      <c r="A121" s="145">
        <v>48183</v>
      </c>
      <c r="B121" s="146">
        <v>108</v>
      </c>
      <c r="C121" s="147">
        <v>162735.75328110694</v>
      </c>
      <c r="D121" s="148">
        <v>406.83938320276673</v>
      </c>
      <c r="E121" s="148">
        <v>884.21286698340248</v>
      </c>
      <c r="F121" s="148">
        <v>1291.0522501861692</v>
      </c>
      <c r="G121" s="148">
        <v>161851.54041412353</v>
      </c>
    </row>
    <row r="122" spans="1:7" x14ac:dyDescent="0.25">
      <c r="A122" s="145">
        <v>48214</v>
      </c>
      <c r="B122" s="146">
        <v>109</v>
      </c>
      <c r="C122" s="147">
        <v>161851.54041412353</v>
      </c>
      <c r="D122" s="148">
        <v>404.62885103530817</v>
      </c>
      <c r="E122" s="148">
        <v>886.42339915086097</v>
      </c>
      <c r="F122" s="148">
        <v>1291.0522501861692</v>
      </c>
      <c r="G122" s="148">
        <v>160965.11701497267</v>
      </c>
    </row>
    <row r="123" spans="1:7" x14ac:dyDescent="0.25">
      <c r="A123" s="145">
        <v>48245</v>
      </c>
      <c r="B123" s="146">
        <v>110</v>
      </c>
      <c r="C123" s="147">
        <v>160965.11701497267</v>
      </c>
      <c r="D123" s="148">
        <v>402.41279253743102</v>
      </c>
      <c r="E123" s="148">
        <v>888.63945764873824</v>
      </c>
      <c r="F123" s="148">
        <v>1291.0522501861692</v>
      </c>
      <c r="G123" s="148">
        <v>160076.47755732393</v>
      </c>
    </row>
    <row r="124" spans="1:7" x14ac:dyDescent="0.25">
      <c r="A124" s="145">
        <v>48274</v>
      </c>
      <c r="B124" s="146">
        <v>111</v>
      </c>
      <c r="C124" s="147">
        <v>160076.47755732393</v>
      </c>
      <c r="D124" s="148">
        <v>400.19119389330916</v>
      </c>
      <c r="E124" s="148">
        <v>890.86105629285998</v>
      </c>
      <c r="F124" s="148">
        <v>1291.0522501861692</v>
      </c>
      <c r="G124" s="148">
        <v>159185.61650103107</v>
      </c>
    </row>
    <row r="125" spans="1:7" x14ac:dyDescent="0.25">
      <c r="A125" s="145">
        <v>48305</v>
      </c>
      <c r="B125" s="146">
        <v>112</v>
      </c>
      <c r="C125" s="147">
        <v>159185.61650103107</v>
      </c>
      <c r="D125" s="148">
        <v>397.96404125257709</v>
      </c>
      <c r="E125" s="148">
        <v>893.08820893359211</v>
      </c>
      <c r="F125" s="148">
        <v>1291.0522501861692</v>
      </c>
      <c r="G125" s="148">
        <v>158292.52829209747</v>
      </c>
    </row>
    <row r="126" spans="1:7" x14ac:dyDescent="0.25">
      <c r="A126" s="145">
        <v>48335</v>
      </c>
      <c r="B126" s="146">
        <v>113</v>
      </c>
      <c r="C126" s="147">
        <v>158292.52829209747</v>
      </c>
      <c r="D126" s="148">
        <v>395.73132073024306</v>
      </c>
      <c r="E126" s="148">
        <v>895.32092945592626</v>
      </c>
      <c r="F126" s="148">
        <v>1291.0522501861692</v>
      </c>
      <c r="G126" s="148">
        <v>157397.20736264155</v>
      </c>
    </row>
    <row r="127" spans="1:7" x14ac:dyDescent="0.25">
      <c r="A127" s="145">
        <v>48366</v>
      </c>
      <c r="B127" s="146">
        <v>114</v>
      </c>
      <c r="C127" s="147">
        <v>157397.20736264155</v>
      </c>
      <c r="D127" s="148">
        <v>393.49301840660326</v>
      </c>
      <c r="E127" s="148">
        <v>897.55923177956595</v>
      </c>
      <c r="F127" s="148">
        <v>1291.0522501861692</v>
      </c>
      <c r="G127" s="148">
        <v>156499.64813086198</v>
      </c>
    </row>
    <row r="128" spans="1:7" x14ac:dyDescent="0.25">
      <c r="A128" s="145">
        <v>48396</v>
      </c>
      <c r="B128" s="146">
        <v>115</v>
      </c>
      <c r="C128" s="147">
        <v>156499.64813086198</v>
      </c>
      <c r="D128" s="148">
        <v>391.24912032715429</v>
      </c>
      <c r="E128" s="148">
        <v>899.80312985901492</v>
      </c>
      <c r="F128" s="148">
        <v>1291.0522501861692</v>
      </c>
      <c r="G128" s="148">
        <v>155599.84500100298</v>
      </c>
    </row>
    <row r="129" spans="1:7" x14ac:dyDescent="0.25">
      <c r="A129" s="145">
        <v>48427</v>
      </c>
      <c r="B129" s="146">
        <v>116</v>
      </c>
      <c r="C129" s="147">
        <v>155599.84500100298</v>
      </c>
      <c r="D129" s="148">
        <v>388.99961250250681</v>
      </c>
      <c r="E129" s="148">
        <v>902.0526376836624</v>
      </c>
      <c r="F129" s="148">
        <v>1291.0522501861692</v>
      </c>
      <c r="G129" s="148">
        <v>154697.79236331931</v>
      </c>
    </row>
    <row r="130" spans="1:7" x14ac:dyDescent="0.25">
      <c r="A130" s="145">
        <v>48458</v>
      </c>
      <c r="B130" s="146">
        <v>117</v>
      </c>
      <c r="C130" s="147">
        <v>154697.79236331931</v>
      </c>
      <c r="D130" s="148">
        <v>386.74448090829765</v>
      </c>
      <c r="E130" s="148">
        <v>904.30776927787156</v>
      </c>
      <c r="F130" s="148">
        <v>1291.0522501861692</v>
      </c>
      <c r="G130" s="148">
        <v>153793.48459404145</v>
      </c>
    </row>
    <row r="131" spans="1:7" x14ac:dyDescent="0.25">
      <c r="A131" s="145">
        <v>48488</v>
      </c>
      <c r="B131" s="146">
        <v>118</v>
      </c>
      <c r="C131" s="147">
        <v>153793.48459404145</v>
      </c>
      <c r="D131" s="148">
        <v>384.48371148510296</v>
      </c>
      <c r="E131" s="148">
        <v>906.56853870106625</v>
      </c>
      <c r="F131" s="148">
        <v>1291.0522501861692</v>
      </c>
      <c r="G131" s="148">
        <v>152886.91605534038</v>
      </c>
    </row>
    <row r="132" spans="1:7" x14ac:dyDescent="0.25">
      <c r="A132" s="145">
        <v>48519</v>
      </c>
      <c r="B132" s="146">
        <v>119</v>
      </c>
      <c r="C132" s="147">
        <v>152886.91605534038</v>
      </c>
      <c r="D132" s="148">
        <v>382.21729013835039</v>
      </c>
      <c r="E132" s="148">
        <v>908.83496004781887</v>
      </c>
      <c r="F132" s="148">
        <v>1291.0522501861692</v>
      </c>
      <c r="G132" s="148">
        <v>151978.08109529255</v>
      </c>
    </row>
    <row r="133" spans="1:7" x14ac:dyDescent="0.25">
      <c r="A133" s="145">
        <v>48549</v>
      </c>
      <c r="B133" s="146">
        <v>120</v>
      </c>
      <c r="C133" s="147">
        <v>151978.08109529255</v>
      </c>
      <c r="D133" s="148">
        <v>379.94520273823076</v>
      </c>
      <c r="E133" s="148">
        <v>911.1070474479385</v>
      </c>
      <c r="F133" s="148">
        <v>1291.0522501861692</v>
      </c>
      <c r="G133" s="148">
        <v>151066.97404784462</v>
      </c>
    </row>
    <row r="134" spans="1:7" x14ac:dyDescent="0.25">
      <c r="A134" s="145">
        <v>48580</v>
      </c>
      <c r="B134" s="146">
        <v>121</v>
      </c>
      <c r="C134" s="147">
        <v>151066.97404784462</v>
      </c>
      <c r="D134" s="148">
        <v>377.6674351196109</v>
      </c>
      <c r="E134" s="148">
        <v>913.38481506655842</v>
      </c>
      <c r="F134" s="148">
        <v>1291.0522501861692</v>
      </c>
      <c r="G134" s="148">
        <v>150153.58923277806</v>
      </c>
    </row>
    <row r="135" spans="1:7" x14ac:dyDescent="0.25">
      <c r="A135" s="145">
        <v>48611</v>
      </c>
      <c r="B135" s="146">
        <v>122</v>
      </c>
      <c r="C135" s="147">
        <v>150153.58923277806</v>
      </c>
      <c r="D135" s="148">
        <v>375.38397308194448</v>
      </c>
      <c r="E135" s="148">
        <v>915.66827710422456</v>
      </c>
      <c r="F135" s="148">
        <v>1291.052250186169</v>
      </c>
      <c r="G135" s="148">
        <v>149237.92095567385</v>
      </c>
    </row>
    <row r="136" spans="1:7" x14ac:dyDescent="0.25">
      <c r="A136" s="145">
        <v>48639</v>
      </c>
      <c r="B136" s="146">
        <v>123</v>
      </c>
      <c r="C136" s="147">
        <v>149237.92095567385</v>
      </c>
      <c r="D136" s="148">
        <v>373.09480238918388</v>
      </c>
      <c r="E136" s="148">
        <v>917.95744779698521</v>
      </c>
      <c r="F136" s="148">
        <v>1291.0522501861692</v>
      </c>
      <c r="G136" s="148">
        <v>148319.96350787688</v>
      </c>
    </row>
    <row r="137" spans="1:7" x14ac:dyDescent="0.25">
      <c r="A137" s="145">
        <v>48670</v>
      </c>
      <c r="B137" s="146">
        <v>124</v>
      </c>
      <c r="C137" s="147">
        <v>148319.96350787688</v>
      </c>
      <c r="D137" s="148">
        <v>370.79990876969146</v>
      </c>
      <c r="E137" s="148">
        <v>920.25234141647775</v>
      </c>
      <c r="F137" s="148">
        <v>1291.0522501861692</v>
      </c>
      <c r="G137" s="148">
        <v>147399.71116646039</v>
      </c>
    </row>
    <row r="138" spans="1:7" x14ac:dyDescent="0.25">
      <c r="A138" s="145">
        <v>48700</v>
      </c>
      <c r="B138" s="146">
        <v>125</v>
      </c>
      <c r="C138" s="147">
        <v>147399.71116646039</v>
      </c>
      <c r="D138" s="148">
        <v>368.49927791615033</v>
      </c>
      <c r="E138" s="148">
        <v>922.55297227001881</v>
      </c>
      <c r="F138" s="148">
        <v>1291.0522501861692</v>
      </c>
      <c r="G138" s="148">
        <v>146477.15819419036</v>
      </c>
    </row>
    <row r="139" spans="1:7" x14ac:dyDescent="0.25">
      <c r="A139" s="145">
        <v>48731</v>
      </c>
      <c r="B139" s="146">
        <v>126</v>
      </c>
      <c r="C139" s="147">
        <v>146477.15819419036</v>
      </c>
      <c r="D139" s="148">
        <v>366.19289548547516</v>
      </c>
      <c r="E139" s="148">
        <v>924.85935470069398</v>
      </c>
      <c r="F139" s="148">
        <v>1291.0522501861692</v>
      </c>
      <c r="G139" s="148">
        <v>145552.29883948967</v>
      </c>
    </row>
    <row r="140" spans="1:7" x14ac:dyDescent="0.25">
      <c r="A140" s="145">
        <v>48761</v>
      </c>
      <c r="B140" s="146">
        <v>127</v>
      </c>
      <c r="C140" s="147">
        <v>145552.29883948967</v>
      </c>
      <c r="D140" s="148">
        <v>363.88074709872353</v>
      </c>
      <c r="E140" s="148">
        <v>927.17150308744567</v>
      </c>
      <c r="F140" s="148">
        <v>1291.0522501861692</v>
      </c>
      <c r="G140" s="148">
        <v>144625.12733640222</v>
      </c>
    </row>
    <row r="141" spans="1:7" x14ac:dyDescent="0.25">
      <c r="A141" s="145">
        <v>48792</v>
      </c>
      <c r="B141" s="146">
        <v>128</v>
      </c>
      <c r="C141" s="147">
        <v>144625.12733640222</v>
      </c>
      <c r="D141" s="148">
        <v>361.56281834100491</v>
      </c>
      <c r="E141" s="148">
        <v>929.4894318451644</v>
      </c>
      <c r="F141" s="148">
        <v>1291.0522501861692</v>
      </c>
      <c r="G141" s="148">
        <v>143695.63790455705</v>
      </c>
    </row>
    <row r="142" spans="1:7" x14ac:dyDescent="0.25">
      <c r="A142" s="145">
        <v>48823</v>
      </c>
      <c r="B142" s="146">
        <v>129</v>
      </c>
      <c r="C142" s="147">
        <v>143695.63790455705</v>
      </c>
      <c r="D142" s="148">
        <v>359.23909476139198</v>
      </c>
      <c r="E142" s="148">
        <v>931.81315542477728</v>
      </c>
      <c r="F142" s="148">
        <v>1291.0522501861692</v>
      </c>
      <c r="G142" s="148">
        <v>142763.82474913227</v>
      </c>
    </row>
    <row r="143" spans="1:7" x14ac:dyDescent="0.25">
      <c r="A143" s="145">
        <v>48853</v>
      </c>
      <c r="B143" s="146">
        <v>130</v>
      </c>
      <c r="C143" s="147">
        <v>142763.82474913227</v>
      </c>
      <c r="D143" s="148">
        <v>356.90956187283001</v>
      </c>
      <c r="E143" s="148">
        <v>934.14268831333914</v>
      </c>
      <c r="F143" s="148">
        <v>1291.0522501861692</v>
      </c>
      <c r="G143" s="148">
        <v>141829.68206081892</v>
      </c>
    </row>
    <row r="144" spans="1:7" x14ac:dyDescent="0.25">
      <c r="A144" s="145">
        <v>48884</v>
      </c>
      <c r="B144" s="146">
        <v>131</v>
      </c>
      <c r="C144" s="147">
        <v>141829.68206081892</v>
      </c>
      <c r="D144" s="148">
        <v>354.57420515204672</v>
      </c>
      <c r="E144" s="148">
        <v>936.4780450341226</v>
      </c>
      <c r="F144" s="148">
        <v>1291.0522501861692</v>
      </c>
      <c r="G144" s="148">
        <v>140893.20401578478</v>
      </c>
    </row>
    <row r="145" spans="1:7" x14ac:dyDescent="0.25">
      <c r="A145" s="145">
        <v>48914</v>
      </c>
      <c r="B145" s="146">
        <v>132</v>
      </c>
      <c r="C145" s="147">
        <v>140893.20401578478</v>
      </c>
      <c r="D145" s="148">
        <v>352.23301003946136</v>
      </c>
      <c r="E145" s="148">
        <v>938.8192401467079</v>
      </c>
      <c r="F145" s="148">
        <v>1291.0522501861692</v>
      </c>
      <c r="G145" s="148">
        <v>139954.38477563809</v>
      </c>
    </row>
    <row r="146" spans="1:7" x14ac:dyDescent="0.25">
      <c r="A146" s="145">
        <v>48945</v>
      </c>
      <c r="B146" s="146">
        <v>133</v>
      </c>
      <c r="C146" s="147">
        <v>139954.38477563809</v>
      </c>
      <c r="D146" s="148">
        <v>349.88596193909456</v>
      </c>
      <c r="E146" s="148">
        <v>941.16628824707459</v>
      </c>
      <c r="F146" s="148">
        <v>1291.0522501861692</v>
      </c>
      <c r="G146" s="148">
        <v>139013.21848739102</v>
      </c>
    </row>
    <row r="147" spans="1:7" x14ac:dyDescent="0.25">
      <c r="A147" s="145">
        <v>48976</v>
      </c>
      <c r="B147" s="146">
        <v>134</v>
      </c>
      <c r="C147" s="147">
        <v>139013.21848739102</v>
      </c>
      <c r="D147" s="148">
        <v>347.53304621847695</v>
      </c>
      <c r="E147" s="148">
        <v>943.51920396769231</v>
      </c>
      <c r="F147" s="148">
        <v>1291.0522501861692</v>
      </c>
      <c r="G147" s="148">
        <v>138069.69928342331</v>
      </c>
    </row>
    <row r="148" spans="1:7" x14ac:dyDescent="0.25">
      <c r="A148" s="145">
        <v>49004</v>
      </c>
      <c r="B148" s="146">
        <v>135</v>
      </c>
      <c r="C148" s="147">
        <v>138069.69928342331</v>
      </c>
      <c r="D148" s="148">
        <v>345.17424820855769</v>
      </c>
      <c r="E148" s="148">
        <v>945.87800197761146</v>
      </c>
      <c r="F148" s="148">
        <v>1291.0522501861692</v>
      </c>
      <c r="G148" s="148">
        <v>137123.82128144571</v>
      </c>
    </row>
    <row r="149" spans="1:7" x14ac:dyDescent="0.25">
      <c r="A149" s="145">
        <v>49035</v>
      </c>
      <c r="B149" s="146">
        <v>136</v>
      </c>
      <c r="C149" s="147">
        <v>137123.82128144571</v>
      </c>
      <c r="D149" s="148">
        <v>342.80955320361363</v>
      </c>
      <c r="E149" s="148">
        <v>948.24269698255557</v>
      </c>
      <c r="F149" s="148">
        <v>1291.0522501861692</v>
      </c>
      <c r="G149" s="148">
        <v>136175.57858446316</v>
      </c>
    </row>
    <row r="150" spans="1:7" x14ac:dyDescent="0.25">
      <c r="A150" s="145">
        <v>49065</v>
      </c>
      <c r="B150" s="146">
        <v>137</v>
      </c>
      <c r="C150" s="147">
        <v>136175.57858446316</v>
      </c>
      <c r="D150" s="148">
        <v>340.43894646115723</v>
      </c>
      <c r="E150" s="148">
        <v>950.61330372501197</v>
      </c>
      <c r="F150" s="148">
        <v>1291.0522501861692</v>
      </c>
      <c r="G150" s="148">
        <v>135224.96528073814</v>
      </c>
    </row>
    <row r="151" spans="1:7" x14ac:dyDescent="0.25">
      <c r="A151" s="145">
        <v>49096</v>
      </c>
      <c r="B151" s="146">
        <v>138</v>
      </c>
      <c r="C151" s="147">
        <v>135224.96528073814</v>
      </c>
      <c r="D151" s="148">
        <v>338.06241320184478</v>
      </c>
      <c r="E151" s="148">
        <v>952.98983698432437</v>
      </c>
      <c r="F151" s="148">
        <v>1291.0522501861692</v>
      </c>
      <c r="G151" s="148">
        <v>134271.97544375382</v>
      </c>
    </row>
    <row r="152" spans="1:7" x14ac:dyDescent="0.25">
      <c r="A152" s="145">
        <v>49126</v>
      </c>
      <c r="B152" s="146">
        <v>139</v>
      </c>
      <c r="C152" s="147">
        <v>134271.97544375382</v>
      </c>
      <c r="D152" s="148">
        <v>335.6799386093839</v>
      </c>
      <c r="E152" s="148">
        <v>955.37231157678514</v>
      </c>
      <c r="F152" s="148">
        <v>1291.052250186169</v>
      </c>
      <c r="G152" s="148">
        <v>133316.60313217703</v>
      </c>
    </row>
    <row r="153" spans="1:7" x14ac:dyDescent="0.25">
      <c r="A153" s="145">
        <v>49157</v>
      </c>
      <c r="B153" s="146">
        <v>140</v>
      </c>
      <c r="C153" s="147">
        <v>133316.60313217703</v>
      </c>
      <c r="D153" s="148">
        <v>333.29150783044201</v>
      </c>
      <c r="E153" s="148">
        <v>957.76074235572719</v>
      </c>
      <c r="F153" s="148">
        <v>1291.0522501861692</v>
      </c>
      <c r="G153" s="148">
        <v>132358.84238982131</v>
      </c>
    </row>
    <row r="154" spans="1:7" x14ac:dyDescent="0.25">
      <c r="A154" s="145">
        <v>49188</v>
      </c>
      <c r="B154" s="146">
        <v>141</v>
      </c>
      <c r="C154" s="147">
        <v>132358.84238982131</v>
      </c>
      <c r="D154" s="148">
        <v>330.89710597455263</v>
      </c>
      <c r="E154" s="148">
        <v>960.15514421161663</v>
      </c>
      <c r="F154" s="148">
        <v>1291.0522501861692</v>
      </c>
      <c r="G154" s="148">
        <v>131398.6872456097</v>
      </c>
    </row>
    <row r="155" spans="1:7" x14ac:dyDescent="0.25">
      <c r="A155" s="145">
        <v>49218</v>
      </c>
      <c r="B155" s="146">
        <v>142</v>
      </c>
      <c r="C155" s="147">
        <v>131398.6872456097</v>
      </c>
      <c r="D155" s="148">
        <v>328.49671811402362</v>
      </c>
      <c r="E155" s="148">
        <v>962.55553207214564</v>
      </c>
      <c r="F155" s="148">
        <v>1291.0522501861692</v>
      </c>
      <c r="G155" s="148">
        <v>130436.13171353756</v>
      </c>
    </row>
    <row r="156" spans="1:7" x14ac:dyDescent="0.25">
      <c r="A156" s="145">
        <v>49249</v>
      </c>
      <c r="B156" s="146">
        <v>143</v>
      </c>
      <c r="C156" s="147">
        <v>130436.13171353756</v>
      </c>
      <c r="D156" s="148">
        <v>326.09032928384323</v>
      </c>
      <c r="E156" s="148">
        <v>964.96192090232591</v>
      </c>
      <c r="F156" s="148">
        <v>1291.0522501861692</v>
      </c>
      <c r="G156" s="148">
        <v>129471.16979263524</v>
      </c>
    </row>
    <row r="157" spans="1:7" x14ac:dyDescent="0.25">
      <c r="A157" s="145">
        <v>49279</v>
      </c>
      <c r="B157" s="146">
        <v>144</v>
      </c>
      <c r="C157" s="147">
        <v>129471.16979263524</v>
      </c>
      <c r="D157" s="148">
        <v>323.67792448158741</v>
      </c>
      <c r="E157" s="148">
        <v>967.37432570458191</v>
      </c>
      <c r="F157" s="148">
        <v>1291.0522501861692</v>
      </c>
      <c r="G157" s="148">
        <v>128503.79546693065</v>
      </c>
    </row>
    <row r="158" spans="1:7" x14ac:dyDescent="0.25">
      <c r="A158" s="145">
        <v>49310</v>
      </c>
      <c r="B158" s="146">
        <v>145</v>
      </c>
      <c r="C158" s="147">
        <v>128503.79546693065</v>
      </c>
      <c r="D158" s="148">
        <v>321.25948866732591</v>
      </c>
      <c r="E158" s="148">
        <v>969.79276151884324</v>
      </c>
      <c r="F158" s="148">
        <v>1291.0522501861692</v>
      </c>
      <c r="G158" s="148">
        <v>127534.00270541181</v>
      </c>
    </row>
    <row r="159" spans="1:7" x14ac:dyDescent="0.25">
      <c r="A159" s="145">
        <v>49341</v>
      </c>
      <c r="B159" s="146">
        <v>146</v>
      </c>
      <c r="C159" s="147">
        <v>127534.00270541181</v>
      </c>
      <c r="D159" s="148">
        <v>318.8350067635289</v>
      </c>
      <c r="E159" s="148">
        <v>972.21724342264031</v>
      </c>
      <c r="F159" s="148">
        <v>1291.0522501861692</v>
      </c>
      <c r="G159" s="148">
        <v>126561.78546198917</v>
      </c>
    </row>
    <row r="160" spans="1:7" x14ac:dyDescent="0.25">
      <c r="A160" s="145">
        <v>49369</v>
      </c>
      <c r="B160" s="146">
        <v>147</v>
      </c>
      <c r="C160" s="147">
        <v>126561.78546198917</v>
      </c>
      <c r="D160" s="148">
        <v>316.40446365497229</v>
      </c>
      <c r="E160" s="148">
        <v>974.64778653119697</v>
      </c>
      <c r="F160" s="148">
        <v>1291.0522501861692</v>
      </c>
      <c r="G160" s="148">
        <v>125587.13767545798</v>
      </c>
    </row>
    <row r="161" spans="1:7" x14ac:dyDescent="0.25">
      <c r="A161" s="145">
        <v>49400</v>
      </c>
      <c r="B161" s="146">
        <v>148</v>
      </c>
      <c r="C161" s="147">
        <v>125587.13767545798</v>
      </c>
      <c r="D161" s="148">
        <v>313.96784418864434</v>
      </c>
      <c r="E161" s="148">
        <v>977.08440599752487</v>
      </c>
      <c r="F161" s="148">
        <v>1291.0522501861692</v>
      </c>
      <c r="G161" s="148">
        <v>124610.05326946046</v>
      </c>
    </row>
    <row r="162" spans="1:7" x14ac:dyDescent="0.25">
      <c r="A162" s="145">
        <v>49430</v>
      </c>
      <c r="B162" s="146">
        <v>149</v>
      </c>
      <c r="C162" s="147">
        <v>124610.05326946046</v>
      </c>
      <c r="D162" s="148">
        <v>311.52513317365049</v>
      </c>
      <c r="E162" s="148">
        <v>979.52711701251872</v>
      </c>
      <c r="F162" s="148">
        <v>1291.0522501861692</v>
      </c>
      <c r="G162" s="148">
        <v>123630.52615244794</v>
      </c>
    </row>
    <row r="163" spans="1:7" x14ac:dyDescent="0.25">
      <c r="A163" s="145">
        <v>49461</v>
      </c>
      <c r="B163" s="146">
        <v>150</v>
      </c>
      <c r="C163" s="147">
        <v>123630.52615244794</v>
      </c>
      <c r="D163" s="148">
        <v>309.07631538111912</v>
      </c>
      <c r="E163" s="148">
        <v>981.97593480505009</v>
      </c>
      <c r="F163" s="148">
        <v>1291.0522501861692</v>
      </c>
      <c r="G163" s="148">
        <v>122648.5502176429</v>
      </c>
    </row>
    <row r="164" spans="1:7" x14ac:dyDescent="0.25">
      <c r="A164" s="145">
        <v>49491</v>
      </c>
      <c r="B164" s="146">
        <v>151</v>
      </c>
      <c r="C164" s="147">
        <v>122648.5502176429</v>
      </c>
      <c r="D164" s="148">
        <v>306.62137554410657</v>
      </c>
      <c r="E164" s="148">
        <v>984.43087464206269</v>
      </c>
      <c r="F164" s="148">
        <v>1291.0522501861692</v>
      </c>
      <c r="G164" s="148">
        <v>121664.11934300084</v>
      </c>
    </row>
    <row r="165" spans="1:7" x14ac:dyDescent="0.25">
      <c r="A165" s="145">
        <v>49522</v>
      </c>
      <c r="B165" s="146">
        <v>152</v>
      </c>
      <c r="C165" s="147">
        <v>121664.11934300084</v>
      </c>
      <c r="D165" s="148">
        <v>304.1602983575014</v>
      </c>
      <c r="E165" s="148">
        <v>986.89195182866786</v>
      </c>
      <c r="F165" s="148">
        <v>1291.0522501861692</v>
      </c>
      <c r="G165" s="148">
        <v>120677.22739117217</v>
      </c>
    </row>
    <row r="166" spans="1:7" x14ac:dyDescent="0.25">
      <c r="A166" s="145">
        <v>49553</v>
      </c>
      <c r="B166" s="146">
        <v>153</v>
      </c>
      <c r="C166" s="147">
        <v>120677.22739117217</v>
      </c>
      <c r="D166" s="148">
        <v>301.69306847792973</v>
      </c>
      <c r="E166" s="148">
        <v>989.35918170823948</v>
      </c>
      <c r="F166" s="148">
        <v>1291.0522501861692</v>
      </c>
      <c r="G166" s="148">
        <v>119687.86820946394</v>
      </c>
    </row>
    <row r="167" spans="1:7" x14ac:dyDescent="0.25">
      <c r="A167" s="145">
        <v>49583</v>
      </c>
      <c r="B167" s="146">
        <v>154</v>
      </c>
      <c r="C167" s="147">
        <v>119687.86820946394</v>
      </c>
      <c r="D167" s="148">
        <v>299.21967052365909</v>
      </c>
      <c r="E167" s="148">
        <v>991.83257966251017</v>
      </c>
      <c r="F167" s="148">
        <v>1291.0522501861692</v>
      </c>
      <c r="G167" s="148">
        <v>118696.03562980142</v>
      </c>
    </row>
    <row r="168" spans="1:7" x14ac:dyDescent="0.25">
      <c r="A168" s="145">
        <v>49614</v>
      </c>
      <c r="B168" s="146">
        <v>155</v>
      </c>
      <c r="C168" s="147">
        <v>118696.03562980142</v>
      </c>
      <c r="D168" s="148">
        <v>296.74008907450286</v>
      </c>
      <c r="E168" s="148">
        <v>994.31216111166634</v>
      </c>
      <c r="F168" s="148">
        <v>1291.0522501861692</v>
      </c>
      <c r="G168" s="148">
        <v>117701.72346868976</v>
      </c>
    </row>
    <row r="169" spans="1:7" x14ac:dyDescent="0.25">
      <c r="A169" s="145">
        <v>49644</v>
      </c>
      <c r="B169" s="146">
        <v>156</v>
      </c>
      <c r="C169" s="147">
        <v>117701.72346868976</v>
      </c>
      <c r="D169" s="148">
        <v>294.25430867172366</v>
      </c>
      <c r="E169" s="148">
        <v>996.79794151444548</v>
      </c>
      <c r="F169" s="148">
        <v>1291.0522501861692</v>
      </c>
      <c r="G169" s="148">
        <v>116704.92552717531</v>
      </c>
    </row>
    <row r="170" spans="1:7" x14ac:dyDescent="0.25">
      <c r="A170" s="145">
        <v>49675</v>
      </c>
      <c r="B170" s="146">
        <v>157</v>
      </c>
      <c r="C170" s="147">
        <v>116704.92552717531</v>
      </c>
      <c r="D170" s="148">
        <v>291.76231381793752</v>
      </c>
      <c r="E170" s="148">
        <v>999.28993636823157</v>
      </c>
      <c r="F170" s="148">
        <v>1291.0522501861692</v>
      </c>
      <c r="G170" s="148">
        <v>115705.63559080707</v>
      </c>
    </row>
    <row r="171" spans="1:7" x14ac:dyDescent="0.25">
      <c r="A171" s="145">
        <v>49706</v>
      </c>
      <c r="B171" s="146">
        <v>158</v>
      </c>
      <c r="C171" s="147">
        <v>115705.63559080707</v>
      </c>
      <c r="D171" s="148">
        <v>289.26408897701697</v>
      </c>
      <c r="E171" s="148">
        <v>1001.7881612091522</v>
      </c>
      <c r="F171" s="148">
        <v>1291.0522501861692</v>
      </c>
      <c r="G171" s="148">
        <v>114703.84742959791</v>
      </c>
    </row>
    <row r="172" spans="1:7" x14ac:dyDescent="0.25">
      <c r="A172" s="145">
        <v>49735</v>
      </c>
      <c r="B172" s="146">
        <v>159</v>
      </c>
      <c r="C172" s="147">
        <v>114703.84742959791</v>
      </c>
      <c r="D172" s="148">
        <v>286.75961857399409</v>
      </c>
      <c r="E172" s="148">
        <v>1004.2926316121752</v>
      </c>
      <c r="F172" s="148">
        <v>1291.0522501861692</v>
      </c>
      <c r="G172" s="148">
        <v>113699.55479798574</v>
      </c>
    </row>
    <row r="173" spans="1:7" x14ac:dyDescent="0.25">
      <c r="A173" s="145">
        <v>49766</v>
      </c>
      <c r="B173" s="146">
        <v>160</v>
      </c>
      <c r="C173" s="147">
        <v>113699.55479798574</v>
      </c>
      <c r="D173" s="148">
        <v>284.2488869949637</v>
      </c>
      <c r="E173" s="148">
        <v>1006.8033631912056</v>
      </c>
      <c r="F173" s="148">
        <v>1291.0522501861692</v>
      </c>
      <c r="G173" s="148">
        <v>112692.75143479453</v>
      </c>
    </row>
    <row r="174" spans="1:7" x14ac:dyDescent="0.25">
      <c r="A174" s="145">
        <v>49796</v>
      </c>
      <c r="B174" s="146">
        <v>161</v>
      </c>
      <c r="C174" s="147">
        <v>112692.75143479453</v>
      </c>
      <c r="D174" s="148">
        <v>281.7318785869856</v>
      </c>
      <c r="E174" s="148">
        <v>1009.3203715991835</v>
      </c>
      <c r="F174" s="148">
        <v>1291.0522501861692</v>
      </c>
      <c r="G174" s="148">
        <v>111683.43106319534</v>
      </c>
    </row>
    <row r="175" spans="1:7" x14ac:dyDescent="0.25">
      <c r="A175" s="145">
        <v>49827</v>
      </c>
      <c r="B175" s="146">
        <v>162</v>
      </c>
      <c r="C175" s="147">
        <v>111683.43106319534</v>
      </c>
      <c r="D175" s="148">
        <v>279.20857765798769</v>
      </c>
      <c r="E175" s="148">
        <v>1011.8436725281815</v>
      </c>
      <c r="F175" s="148">
        <v>1291.0522501861692</v>
      </c>
      <c r="G175" s="148">
        <v>110671.58739066716</v>
      </c>
    </row>
    <row r="176" spans="1:7" x14ac:dyDescent="0.25">
      <c r="A176" s="145">
        <v>49857</v>
      </c>
      <c r="B176" s="146">
        <v>163</v>
      </c>
      <c r="C176" s="147">
        <v>110671.58739066716</v>
      </c>
      <c r="D176" s="148">
        <v>276.67896847666719</v>
      </c>
      <c r="E176" s="148">
        <v>1014.373281709502</v>
      </c>
      <c r="F176" s="148">
        <v>1291.0522501861692</v>
      </c>
      <c r="G176" s="148">
        <v>109657.21410895766</v>
      </c>
    </row>
    <row r="177" spans="1:7" x14ac:dyDescent="0.25">
      <c r="A177" s="145">
        <v>49888</v>
      </c>
      <c r="B177" s="146">
        <v>164</v>
      </c>
      <c r="C177" s="147">
        <v>109657.21410895766</v>
      </c>
      <c r="D177" s="148">
        <v>274.14303527239349</v>
      </c>
      <c r="E177" s="148">
        <v>1016.9092149137758</v>
      </c>
      <c r="F177" s="148">
        <v>1291.0522501861692</v>
      </c>
      <c r="G177" s="148">
        <v>108640.30489404389</v>
      </c>
    </row>
    <row r="178" spans="1:7" x14ac:dyDescent="0.25">
      <c r="A178" s="145">
        <v>49919</v>
      </c>
      <c r="B178" s="146">
        <v>165</v>
      </c>
      <c r="C178" s="147">
        <v>108640.30489404389</v>
      </c>
      <c r="D178" s="148">
        <v>271.60076223510902</v>
      </c>
      <c r="E178" s="148">
        <v>1019.4514879510601</v>
      </c>
      <c r="F178" s="148">
        <v>1291.0522501861692</v>
      </c>
      <c r="G178" s="148">
        <v>107620.85340609284</v>
      </c>
    </row>
    <row r="179" spans="1:7" x14ac:dyDescent="0.25">
      <c r="A179" s="145">
        <v>49949</v>
      </c>
      <c r="B179" s="146">
        <v>166</v>
      </c>
      <c r="C179" s="147">
        <v>107620.85340609284</v>
      </c>
      <c r="D179" s="148">
        <v>269.05213351523139</v>
      </c>
      <c r="E179" s="148">
        <v>1022.0001166709379</v>
      </c>
      <c r="F179" s="148">
        <v>1291.0522501861692</v>
      </c>
      <c r="G179" s="148">
        <v>106598.8532894219</v>
      </c>
    </row>
    <row r="180" spans="1:7" x14ac:dyDescent="0.25">
      <c r="A180" s="145">
        <v>49980</v>
      </c>
      <c r="B180" s="146">
        <v>167</v>
      </c>
      <c r="C180" s="147">
        <v>106598.8532894219</v>
      </c>
      <c r="D180" s="148">
        <v>266.49713322355399</v>
      </c>
      <c r="E180" s="148">
        <v>1024.5551169626151</v>
      </c>
      <c r="F180" s="148">
        <v>1291.0522501861692</v>
      </c>
      <c r="G180" s="148">
        <v>105574.29817245928</v>
      </c>
    </row>
    <row r="181" spans="1:7" x14ac:dyDescent="0.25">
      <c r="A181" s="145">
        <v>50010</v>
      </c>
      <c r="B181" s="146">
        <v>168</v>
      </c>
      <c r="C181" s="147">
        <v>105574.29817245928</v>
      </c>
      <c r="D181" s="148">
        <v>263.9357454311475</v>
      </c>
      <c r="E181" s="148">
        <v>1027.1165047550217</v>
      </c>
      <c r="F181" s="148">
        <v>1291.0522501861692</v>
      </c>
      <c r="G181" s="148">
        <v>104547.18166770427</v>
      </c>
    </row>
    <row r="182" spans="1:7" x14ac:dyDescent="0.25">
      <c r="A182" s="145">
        <v>50041</v>
      </c>
      <c r="B182" s="146">
        <v>169</v>
      </c>
      <c r="C182" s="147">
        <v>104547.18166770427</v>
      </c>
      <c r="D182" s="148">
        <v>261.36795416925992</v>
      </c>
      <c r="E182" s="148">
        <v>1029.6842960169092</v>
      </c>
      <c r="F182" s="148">
        <v>1291.0522501861692</v>
      </c>
      <c r="G182" s="148">
        <v>103517.49737168735</v>
      </c>
    </row>
    <row r="183" spans="1:7" x14ac:dyDescent="0.25">
      <c r="A183" s="145">
        <v>50072</v>
      </c>
      <c r="B183" s="146">
        <v>170</v>
      </c>
      <c r="C183" s="147">
        <v>103517.49737168735</v>
      </c>
      <c r="D183" s="148">
        <v>258.79374342921767</v>
      </c>
      <c r="E183" s="148">
        <v>1032.2585067569516</v>
      </c>
      <c r="F183" s="148">
        <v>1291.0522501861692</v>
      </c>
      <c r="G183" s="148">
        <v>102485.2388649304</v>
      </c>
    </row>
    <row r="184" spans="1:7" x14ac:dyDescent="0.25">
      <c r="A184" s="145">
        <v>50100</v>
      </c>
      <c r="B184" s="146">
        <v>171</v>
      </c>
      <c r="C184" s="147">
        <v>102485.2388649304</v>
      </c>
      <c r="D184" s="148">
        <v>256.21309716232531</v>
      </c>
      <c r="E184" s="148">
        <v>1034.8391530238439</v>
      </c>
      <c r="F184" s="148">
        <v>1291.0522501861692</v>
      </c>
      <c r="G184" s="148">
        <v>101450.39971190656</v>
      </c>
    </row>
    <row r="185" spans="1:7" x14ac:dyDescent="0.25">
      <c r="A185" s="145">
        <v>50131</v>
      </c>
      <c r="B185" s="146">
        <v>172</v>
      </c>
      <c r="C185" s="147">
        <v>101450.39971190656</v>
      </c>
      <c r="D185" s="148">
        <v>253.62599927976569</v>
      </c>
      <c r="E185" s="148">
        <v>1037.4262509064035</v>
      </c>
      <c r="F185" s="148">
        <v>1291.0522501861692</v>
      </c>
      <c r="G185" s="148">
        <v>100412.97346100016</v>
      </c>
    </row>
    <row r="186" spans="1:7" x14ac:dyDescent="0.25">
      <c r="A186" s="145">
        <v>50161</v>
      </c>
      <c r="B186" s="146">
        <v>173</v>
      </c>
      <c r="C186" s="147">
        <v>100412.97346100016</v>
      </c>
      <c r="D186" s="148">
        <v>251.03243365249969</v>
      </c>
      <c r="E186" s="148">
        <v>1040.0198165336694</v>
      </c>
      <c r="F186" s="148">
        <v>1291.0522501861692</v>
      </c>
      <c r="G186" s="148">
        <v>99372.953644466499</v>
      </c>
    </row>
    <row r="187" spans="1:7" x14ac:dyDescent="0.25">
      <c r="A187" s="145">
        <v>50192</v>
      </c>
      <c r="B187" s="146">
        <v>174</v>
      </c>
      <c r="C187" s="147">
        <v>99372.953644466499</v>
      </c>
      <c r="D187" s="148">
        <v>248.43238411116548</v>
      </c>
      <c r="E187" s="148">
        <v>1042.6198660750038</v>
      </c>
      <c r="F187" s="148">
        <v>1291.0522501861692</v>
      </c>
      <c r="G187" s="148">
        <v>98330.33377839149</v>
      </c>
    </row>
    <row r="188" spans="1:7" x14ac:dyDescent="0.25">
      <c r="A188" s="145">
        <v>50222</v>
      </c>
      <c r="B188" s="146">
        <v>175</v>
      </c>
      <c r="C188" s="147">
        <v>98330.33377839149</v>
      </c>
      <c r="D188" s="148">
        <v>245.82583444597796</v>
      </c>
      <c r="E188" s="148">
        <v>1045.2264157401912</v>
      </c>
      <c r="F188" s="148">
        <v>1291.0522501861692</v>
      </c>
      <c r="G188" s="148">
        <v>97285.107362651295</v>
      </c>
    </row>
    <row r="189" spans="1:7" x14ac:dyDescent="0.25">
      <c r="A189" s="145">
        <v>50253</v>
      </c>
      <c r="B189" s="146">
        <v>176</v>
      </c>
      <c r="C189" s="147">
        <v>97285.107362651295</v>
      </c>
      <c r="D189" s="148">
        <v>243.2127684066275</v>
      </c>
      <c r="E189" s="148">
        <v>1047.8394817795418</v>
      </c>
      <c r="F189" s="148">
        <v>1291.0522501861692</v>
      </c>
      <c r="G189" s="148">
        <v>96237.267880871746</v>
      </c>
    </row>
    <row r="190" spans="1:7" x14ac:dyDescent="0.25">
      <c r="A190" s="145">
        <v>50284</v>
      </c>
      <c r="B190" s="146">
        <v>177</v>
      </c>
      <c r="C190" s="147">
        <v>96237.267880871746</v>
      </c>
      <c r="D190" s="148">
        <v>240.59316970217864</v>
      </c>
      <c r="E190" s="148">
        <v>1050.4590804839906</v>
      </c>
      <c r="F190" s="148">
        <v>1291.0522501861692</v>
      </c>
      <c r="G190" s="148">
        <v>95186.808800387749</v>
      </c>
    </row>
    <row r="191" spans="1:7" x14ac:dyDescent="0.25">
      <c r="A191" s="145">
        <v>50314</v>
      </c>
      <c r="B191" s="146">
        <v>178</v>
      </c>
      <c r="C191" s="147">
        <v>95186.808800387749</v>
      </c>
      <c r="D191" s="148">
        <v>237.96702200096868</v>
      </c>
      <c r="E191" s="148">
        <v>1053.0852281852005</v>
      </c>
      <c r="F191" s="148">
        <v>1291.0522501861692</v>
      </c>
      <c r="G191" s="148">
        <v>94133.723572202551</v>
      </c>
    </row>
    <row r="192" spans="1:7" x14ac:dyDescent="0.25">
      <c r="A192" s="145">
        <v>50345</v>
      </c>
      <c r="B192" s="146">
        <v>179</v>
      </c>
      <c r="C192" s="147">
        <v>94133.723572202551</v>
      </c>
      <c r="D192" s="148">
        <v>235.33430893050564</v>
      </c>
      <c r="E192" s="148">
        <v>1055.7179412556636</v>
      </c>
      <c r="F192" s="148">
        <v>1291.0522501861692</v>
      </c>
      <c r="G192" s="148">
        <v>93078.005630946893</v>
      </c>
    </row>
    <row r="193" spans="1:7" x14ac:dyDescent="0.25">
      <c r="A193" s="145">
        <v>50375</v>
      </c>
      <c r="B193" s="146">
        <v>180</v>
      </c>
      <c r="C193" s="147">
        <v>93078.005630946893</v>
      </c>
      <c r="D193" s="148">
        <v>232.69501407736652</v>
      </c>
      <c r="E193" s="148">
        <v>1058.3572361088027</v>
      </c>
      <c r="F193" s="148">
        <v>1291.0522501861692</v>
      </c>
      <c r="G193" s="148">
        <v>92019.648394838092</v>
      </c>
    </row>
    <row r="194" spans="1:7" x14ac:dyDescent="0.25">
      <c r="A194" s="145">
        <v>50406</v>
      </c>
      <c r="B194" s="146">
        <v>181</v>
      </c>
      <c r="C194" s="147">
        <v>92019.648394838092</v>
      </c>
      <c r="D194" s="148">
        <v>230.04912098709451</v>
      </c>
      <c r="E194" s="148">
        <v>1061.0031291990747</v>
      </c>
      <c r="F194" s="148">
        <v>1291.0522501861692</v>
      </c>
      <c r="G194" s="148">
        <v>90958.645265639017</v>
      </c>
    </row>
    <row r="195" spans="1:7" x14ac:dyDescent="0.25">
      <c r="A195" s="145">
        <v>50437</v>
      </c>
      <c r="B195" s="146">
        <v>182</v>
      </c>
      <c r="C195" s="147">
        <v>90958.645265639017</v>
      </c>
      <c r="D195" s="148">
        <v>227.39661316409683</v>
      </c>
      <c r="E195" s="148">
        <v>1063.6556370220724</v>
      </c>
      <c r="F195" s="148">
        <v>1291.0522501861692</v>
      </c>
      <c r="G195" s="148">
        <v>89894.989628616939</v>
      </c>
    </row>
    <row r="196" spans="1:7" x14ac:dyDescent="0.25">
      <c r="A196" s="145">
        <v>50465</v>
      </c>
      <c r="B196" s="146">
        <v>183</v>
      </c>
      <c r="C196" s="147">
        <v>89894.989628616939</v>
      </c>
      <c r="D196" s="148">
        <v>224.73747407154167</v>
      </c>
      <c r="E196" s="148">
        <v>1066.3147761146276</v>
      </c>
      <c r="F196" s="148">
        <v>1291.0522501861692</v>
      </c>
      <c r="G196" s="148">
        <v>88828.674852502314</v>
      </c>
    </row>
    <row r="197" spans="1:7" x14ac:dyDescent="0.25">
      <c r="A197" s="145">
        <v>50496</v>
      </c>
      <c r="B197" s="146">
        <v>184</v>
      </c>
      <c r="C197" s="147">
        <v>88828.674852502314</v>
      </c>
      <c r="D197" s="148">
        <v>222.07168713125509</v>
      </c>
      <c r="E197" s="148">
        <v>1068.980563054914</v>
      </c>
      <c r="F197" s="148">
        <v>1291.0522501861692</v>
      </c>
      <c r="G197" s="148">
        <v>87759.694289447405</v>
      </c>
    </row>
    <row r="198" spans="1:7" x14ac:dyDescent="0.25">
      <c r="A198" s="145">
        <v>50526</v>
      </c>
      <c r="B198" s="146">
        <v>185</v>
      </c>
      <c r="C198" s="147">
        <v>87759.694289447405</v>
      </c>
      <c r="D198" s="148">
        <v>219.39923572361778</v>
      </c>
      <c r="E198" s="148">
        <v>1071.6530144625515</v>
      </c>
      <c r="F198" s="148">
        <v>1291.0522501861692</v>
      </c>
      <c r="G198" s="148">
        <v>86688.041274984847</v>
      </c>
    </row>
    <row r="199" spans="1:7" x14ac:dyDescent="0.25">
      <c r="A199" s="145">
        <v>50557</v>
      </c>
      <c r="B199" s="146">
        <v>186</v>
      </c>
      <c r="C199" s="147">
        <v>86688.041274984847</v>
      </c>
      <c r="D199" s="148">
        <v>216.72010318746143</v>
      </c>
      <c r="E199" s="148">
        <v>1074.3321469987077</v>
      </c>
      <c r="F199" s="148">
        <v>1291.0522501861692</v>
      </c>
      <c r="G199" s="148">
        <v>85613.709127986134</v>
      </c>
    </row>
    <row r="200" spans="1:7" x14ac:dyDescent="0.25">
      <c r="A200" s="145">
        <v>50587</v>
      </c>
      <c r="B200" s="146">
        <v>187</v>
      </c>
      <c r="C200" s="147">
        <v>85613.709127986134</v>
      </c>
      <c r="D200" s="148">
        <v>214.0342728199646</v>
      </c>
      <c r="E200" s="148">
        <v>1077.0179773662044</v>
      </c>
      <c r="F200" s="148">
        <v>1291.052250186169</v>
      </c>
      <c r="G200" s="148">
        <v>84536.691150619925</v>
      </c>
    </row>
    <row r="201" spans="1:7" x14ac:dyDescent="0.25">
      <c r="A201" s="145">
        <v>50618</v>
      </c>
      <c r="B201" s="146">
        <v>188</v>
      </c>
      <c r="C201" s="147">
        <v>84536.691150619925</v>
      </c>
      <c r="D201" s="148">
        <v>211.34172787654913</v>
      </c>
      <c r="E201" s="148">
        <v>1079.71052230962</v>
      </c>
      <c r="F201" s="148">
        <v>1291.0522501861692</v>
      </c>
      <c r="G201" s="148">
        <v>83456.98062831031</v>
      </c>
    </row>
    <row r="202" spans="1:7" x14ac:dyDescent="0.25">
      <c r="A202" s="145">
        <v>50649</v>
      </c>
      <c r="B202" s="146">
        <v>189</v>
      </c>
      <c r="C202" s="147">
        <v>83456.98062831031</v>
      </c>
      <c r="D202" s="148">
        <v>208.64245157077508</v>
      </c>
      <c r="E202" s="148">
        <v>1082.409798615394</v>
      </c>
      <c r="F202" s="148">
        <v>1291.0522501861692</v>
      </c>
      <c r="G202" s="148">
        <v>82374.570829694916</v>
      </c>
    </row>
    <row r="203" spans="1:7" x14ac:dyDescent="0.25">
      <c r="A203" s="145">
        <v>50679</v>
      </c>
      <c r="B203" s="146">
        <v>190</v>
      </c>
      <c r="C203" s="147">
        <v>82374.570829694916</v>
      </c>
      <c r="D203" s="148">
        <v>205.9364270742366</v>
      </c>
      <c r="E203" s="148">
        <v>1085.1158231119325</v>
      </c>
      <c r="F203" s="148">
        <v>1291.0522501861692</v>
      </c>
      <c r="G203" s="148">
        <v>81289.455006582983</v>
      </c>
    </row>
    <row r="204" spans="1:7" x14ac:dyDescent="0.25">
      <c r="A204" s="145">
        <v>50710</v>
      </c>
      <c r="B204" s="146">
        <v>191</v>
      </c>
      <c r="C204" s="147">
        <v>81289.455006582983</v>
      </c>
      <c r="D204" s="148">
        <v>203.22363751645673</v>
      </c>
      <c r="E204" s="148">
        <v>1087.8286126697126</v>
      </c>
      <c r="F204" s="148">
        <v>1291.0522501861692</v>
      </c>
      <c r="G204" s="148">
        <v>80201.626393913277</v>
      </c>
    </row>
    <row r="205" spans="1:7" x14ac:dyDescent="0.25">
      <c r="A205" s="145">
        <v>50740</v>
      </c>
      <c r="B205" s="146">
        <v>192</v>
      </c>
      <c r="C205" s="147">
        <v>80201.626393913277</v>
      </c>
      <c r="D205" s="148">
        <v>200.5040659847825</v>
      </c>
      <c r="E205" s="148">
        <v>1090.5481842013867</v>
      </c>
      <c r="F205" s="148">
        <v>1291.0522501861692</v>
      </c>
      <c r="G205" s="148">
        <v>79111.078209711894</v>
      </c>
    </row>
    <row r="206" spans="1:7" x14ac:dyDescent="0.25">
      <c r="A206" s="145">
        <v>50771</v>
      </c>
      <c r="B206" s="146">
        <v>193</v>
      </c>
      <c r="C206" s="147">
        <v>79111.078209711894</v>
      </c>
      <c r="D206" s="148">
        <v>197.77769552427904</v>
      </c>
      <c r="E206" s="148">
        <v>1093.2745546618901</v>
      </c>
      <c r="F206" s="148">
        <v>1291.0522501861692</v>
      </c>
      <c r="G206" s="148">
        <v>78017.803655049996</v>
      </c>
    </row>
    <row r="207" spans="1:7" x14ac:dyDescent="0.25">
      <c r="A207" s="145">
        <v>50802</v>
      </c>
      <c r="B207" s="146">
        <v>194</v>
      </c>
      <c r="C207" s="147">
        <v>78017.803655049996</v>
      </c>
      <c r="D207" s="148">
        <v>195.04450913762426</v>
      </c>
      <c r="E207" s="148">
        <v>1096.0077410485449</v>
      </c>
      <c r="F207" s="148">
        <v>1291.0522501861692</v>
      </c>
      <c r="G207" s="148">
        <v>76921.795914001457</v>
      </c>
    </row>
    <row r="208" spans="1:7" x14ac:dyDescent="0.25">
      <c r="A208" s="145">
        <v>50830</v>
      </c>
      <c r="B208" s="146">
        <v>195</v>
      </c>
      <c r="C208" s="147">
        <v>76921.795914001457</v>
      </c>
      <c r="D208" s="148">
        <v>192.30448978500294</v>
      </c>
      <c r="E208" s="148">
        <v>1098.7477604011663</v>
      </c>
      <c r="F208" s="148">
        <v>1291.0522501861692</v>
      </c>
      <c r="G208" s="148">
        <v>75823.048153600292</v>
      </c>
    </row>
    <row r="209" spans="1:7" x14ac:dyDescent="0.25">
      <c r="A209" s="145">
        <v>50861</v>
      </c>
      <c r="B209" s="146">
        <v>196</v>
      </c>
      <c r="C209" s="147">
        <v>75823.048153600292</v>
      </c>
      <c r="D209" s="148">
        <v>189.55762038400005</v>
      </c>
      <c r="E209" s="148">
        <v>1101.4946298021691</v>
      </c>
      <c r="F209" s="148">
        <v>1291.0522501861692</v>
      </c>
      <c r="G209" s="148">
        <v>74721.553523798124</v>
      </c>
    </row>
    <row r="210" spans="1:7" x14ac:dyDescent="0.25">
      <c r="A210" s="145">
        <v>50891</v>
      </c>
      <c r="B210" s="146">
        <v>197</v>
      </c>
      <c r="C210" s="147">
        <v>74721.553523798124</v>
      </c>
      <c r="D210" s="148">
        <v>186.80388380949458</v>
      </c>
      <c r="E210" s="148">
        <v>1104.2483663766745</v>
      </c>
      <c r="F210" s="148">
        <v>1291.0522501861692</v>
      </c>
      <c r="G210" s="148">
        <v>73617.305157421448</v>
      </c>
    </row>
    <row r="211" spans="1:7" x14ac:dyDescent="0.25">
      <c r="A211" s="145">
        <v>50922</v>
      </c>
      <c r="B211" s="146">
        <v>198</v>
      </c>
      <c r="C211" s="147">
        <v>73617.305157421448</v>
      </c>
      <c r="D211" s="148">
        <v>184.04326289355291</v>
      </c>
      <c r="E211" s="148">
        <v>1107.0089872926162</v>
      </c>
      <c r="F211" s="148">
        <v>1291.0522501861692</v>
      </c>
      <c r="G211" s="148">
        <v>72510.29617012883</v>
      </c>
    </row>
    <row r="212" spans="1:7" x14ac:dyDescent="0.25">
      <c r="A212" s="145">
        <v>50952</v>
      </c>
      <c r="B212" s="146">
        <v>199</v>
      </c>
      <c r="C212" s="147">
        <v>72510.29617012883</v>
      </c>
      <c r="D212" s="148">
        <v>181.27574042532135</v>
      </c>
      <c r="E212" s="148">
        <v>1109.7765097608478</v>
      </c>
      <c r="F212" s="148">
        <v>1291.0522501861692</v>
      </c>
      <c r="G212" s="148">
        <v>71400.51966036798</v>
      </c>
    </row>
    <row r="213" spans="1:7" x14ac:dyDescent="0.25">
      <c r="A213" s="145">
        <v>50983</v>
      </c>
      <c r="B213" s="146">
        <v>200</v>
      </c>
      <c r="C213" s="147">
        <v>71400.51966036798</v>
      </c>
      <c r="D213" s="148">
        <v>178.50129915091924</v>
      </c>
      <c r="E213" s="148">
        <v>1112.5509510352501</v>
      </c>
      <c r="F213" s="148">
        <v>1291.0522501861694</v>
      </c>
      <c r="G213" s="148">
        <v>70287.968709332723</v>
      </c>
    </row>
    <row r="214" spans="1:7" x14ac:dyDescent="0.25">
      <c r="A214" s="145">
        <v>51014</v>
      </c>
      <c r="B214" s="146">
        <v>201</v>
      </c>
      <c r="C214" s="147">
        <v>70287.968709332723</v>
      </c>
      <c r="D214" s="148">
        <v>175.71992177333112</v>
      </c>
      <c r="E214" s="148">
        <v>1115.332328412838</v>
      </c>
      <c r="F214" s="148">
        <v>1291.0522501861692</v>
      </c>
      <c r="G214" s="148">
        <v>69172.636380919881</v>
      </c>
    </row>
    <row r="215" spans="1:7" x14ac:dyDescent="0.25">
      <c r="A215" s="145">
        <v>51044</v>
      </c>
      <c r="B215" s="146">
        <v>202</v>
      </c>
      <c r="C215" s="147">
        <v>69172.636380919881</v>
      </c>
      <c r="D215" s="148">
        <v>172.93159095229902</v>
      </c>
      <c r="E215" s="148">
        <v>1118.1206592338701</v>
      </c>
      <c r="F215" s="148">
        <v>1291.0522501861692</v>
      </c>
      <c r="G215" s="148">
        <v>68054.51572168601</v>
      </c>
    </row>
    <row r="216" spans="1:7" x14ac:dyDescent="0.25">
      <c r="A216" s="145">
        <v>51075</v>
      </c>
      <c r="B216" s="146">
        <v>203</v>
      </c>
      <c r="C216" s="147">
        <v>68054.51572168601</v>
      </c>
      <c r="D216" s="148">
        <v>170.13628930421439</v>
      </c>
      <c r="E216" s="148">
        <v>1120.9159608819548</v>
      </c>
      <c r="F216" s="148">
        <v>1291.0522501861692</v>
      </c>
      <c r="G216" s="148">
        <v>66933.599760804049</v>
      </c>
    </row>
    <row r="217" spans="1:7" x14ac:dyDescent="0.25">
      <c r="A217" s="145">
        <v>51105</v>
      </c>
      <c r="B217" s="146">
        <v>204</v>
      </c>
      <c r="C217" s="147">
        <v>66933.599760804049</v>
      </c>
      <c r="D217" s="148">
        <v>167.33399940200948</v>
      </c>
      <c r="E217" s="148">
        <v>1123.7182507841599</v>
      </c>
      <c r="F217" s="148">
        <v>1291.0522501861694</v>
      </c>
      <c r="G217" s="148">
        <v>65809.881510019884</v>
      </c>
    </row>
    <row r="218" spans="1:7" x14ac:dyDescent="0.25">
      <c r="A218" s="145">
        <v>51136</v>
      </c>
      <c r="B218" s="146">
        <v>205</v>
      </c>
      <c r="C218" s="147">
        <v>65809.881510019884</v>
      </c>
      <c r="D218" s="148">
        <v>164.52470377504906</v>
      </c>
      <c r="E218" s="148">
        <v>1126.5275464111201</v>
      </c>
      <c r="F218" s="148">
        <v>1291.0522501861692</v>
      </c>
      <c r="G218" s="148">
        <v>64683.353963608766</v>
      </c>
    </row>
    <row r="219" spans="1:7" x14ac:dyDescent="0.25">
      <c r="A219" s="145">
        <v>51167</v>
      </c>
      <c r="B219" s="146">
        <v>206</v>
      </c>
      <c r="C219" s="147">
        <v>64683.353963608766</v>
      </c>
      <c r="D219" s="148">
        <v>161.70838490902128</v>
      </c>
      <c r="E219" s="148">
        <v>1129.3438652771481</v>
      </c>
      <c r="F219" s="148">
        <v>1291.0522501861694</v>
      </c>
      <c r="G219" s="148">
        <v>63554.010098331615</v>
      </c>
    </row>
    <row r="220" spans="1:7" x14ac:dyDescent="0.25">
      <c r="A220" s="145">
        <v>51196</v>
      </c>
      <c r="B220" s="146">
        <v>207</v>
      </c>
      <c r="C220" s="147">
        <v>63554.010098331615</v>
      </c>
      <c r="D220" s="148">
        <v>158.88502524582842</v>
      </c>
      <c r="E220" s="148">
        <v>1132.1672249403407</v>
      </c>
      <c r="F220" s="148">
        <v>1291.0522501861692</v>
      </c>
      <c r="G220" s="148">
        <v>62421.842873391273</v>
      </c>
    </row>
    <row r="221" spans="1:7" x14ac:dyDescent="0.25">
      <c r="A221" s="145">
        <v>51227</v>
      </c>
      <c r="B221" s="146">
        <v>208</v>
      </c>
      <c r="C221" s="147">
        <v>62421.842873391273</v>
      </c>
      <c r="D221" s="148">
        <v>156.05460718347754</v>
      </c>
      <c r="E221" s="148">
        <v>1134.9976430026916</v>
      </c>
      <c r="F221" s="148">
        <v>1291.0522501861692</v>
      </c>
      <c r="G221" s="148">
        <v>61286.845230388579</v>
      </c>
    </row>
    <row r="222" spans="1:7" x14ac:dyDescent="0.25">
      <c r="A222" s="145">
        <v>51257</v>
      </c>
      <c r="B222" s="146">
        <v>209</v>
      </c>
      <c r="C222" s="147">
        <v>61286.845230388579</v>
      </c>
      <c r="D222" s="148">
        <v>153.21711307597081</v>
      </c>
      <c r="E222" s="148">
        <v>1137.8351371101983</v>
      </c>
      <c r="F222" s="148">
        <v>1291.0522501861692</v>
      </c>
      <c r="G222" s="148">
        <v>60149.010093278383</v>
      </c>
    </row>
    <row r="223" spans="1:7" x14ac:dyDescent="0.25">
      <c r="A223" s="145">
        <v>51288</v>
      </c>
      <c r="B223" s="146">
        <v>210</v>
      </c>
      <c r="C223" s="147">
        <v>60149.010093278383</v>
      </c>
      <c r="D223" s="148">
        <v>150.37252523319532</v>
      </c>
      <c r="E223" s="148">
        <v>1140.6797249529739</v>
      </c>
      <c r="F223" s="148">
        <v>1291.0522501861692</v>
      </c>
      <c r="G223" s="148">
        <v>59008.330368325405</v>
      </c>
    </row>
    <row r="224" spans="1:7" x14ac:dyDescent="0.25">
      <c r="A224" s="145">
        <v>51318</v>
      </c>
      <c r="B224" s="146">
        <v>211</v>
      </c>
      <c r="C224" s="147">
        <v>59008.330368325405</v>
      </c>
      <c r="D224" s="148">
        <v>147.52082592081288</v>
      </c>
      <c r="E224" s="148">
        <v>1143.5314242653562</v>
      </c>
      <c r="F224" s="148">
        <v>1291.0522501861692</v>
      </c>
      <c r="G224" s="148">
        <v>57864.79894406005</v>
      </c>
    </row>
    <row r="225" spans="1:7" x14ac:dyDescent="0.25">
      <c r="A225" s="145">
        <v>51349</v>
      </c>
      <c r="B225" s="146">
        <v>212</v>
      </c>
      <c r="C225" s="147">
        <v>57864.79894406005</v>
      </c>
      <c r="D225" s="148">
        <v>144.66199736014948</v>
      </c>
      <c r="E225" s="148">
        <v>1146.3902528260198</v>
      </c>
      <c r="F225" s="148">
        <v>1291.0522501861692</v>
      </c>
      <c r="G225" s="148">
        <v>56718.408691234028</v>
      </c>
    </row>
    <row r="226" spans="1:7" x14ac:dyDescent="0.25">
      <c r="A226" s="145">
        <v>51380</v>
      </c>
      <c r="B226" s="146">
        <v>213</v>
      </c>
      <c r="C226" s="147">
        <v>56718.408691234028</v>
      </c>
      <c r="D226" s="148">
        <v>141.79602172808444</v>
      </c>
      <c r="E226" s="148">
        <v>1149.2562284580849</v>
      </c>
      <c r="F226" s="148">
        <v>1291.0522501861694</v>
      </c>
      <c r="G226" s="148">
        <v>55569.152462775943</v>
      </c>
    </row>
    <row r="227" spans="1:7" x14ac:dyDescent="0.25">
      <c r="A227" s="145">
        <v>51410</v>
      </c>
      <c r="B227" s="146">
        <v>214</v>
      </c>
      <c r="C227" s="147">
        <v>55569.152462775943</v>
      </c>
      <c r="D227" s="148">
        <v>138.92288115693921</v>
      </c>
      <c r="E227" s="148">
        <v>1152.12936902923</v>
      </c>
      <c r="F227" s="148">
        <v>1291.0522501861692</v>
      </c>
      <c r="G227" s="148">
        <v>54417.023093746713</v>
      </c>
    </row>
    <row r="228" spans="1:7" x14ac:dyDescent="0.25">
      <c r="A228" s="145">
        <v>51441</v>
      </c>
      <c r="B228" s="146">
        <v>215</v>
      </c>
      <c r="C228" s="147">
        <v>54417.023093746713</v>
      </c>
      <c r="D228" s="148">
        <v>136.04255773436614</v>
      </c>
      <c r="E228" s="148">
        <v>1155.0096924518029</v>
      </c>
      <c r="F228" s="148">
        <v>1291.0522501861692</v>
      </c>
      <c r="G228" s="148">
        <v>53262.013401294913</v>
      </c>
    </row>
    <row r="229" spans="1:7" x14ac:dyDescent="0.25">
      <c r="A229" s="145">
        <v>51471</v>
      </c>
      <c r="B229" s="146">
        <v>216</v>
      </c>
      <c r="C229" s="147">
        <v>53262.013401294913</v>
      </c>
      <c r="D229" s="148">
        <v>133.15503350323664</v>
      </c>
      <c r="E229" s="148">
        <v>1157.8972166829326</v>
      </c>
      <c r="F229" s="148">
        <v>1291.0522501861692</v>
      </c>
      <c r="G229" s="148">
        <v>52104.116184611979</v>
      </c>
    </row>
    <row r="230" spans="1:7" x14ac:dyDescent="0.25">
      <c r="A230" s="145">
        <v>51502</v>
      </c>
      <c r="B230" s="146">
        <v>217</v>
      </c>
      <c r="C230" s="147">
        <v>52104.116184611979</v>
      </c>
      <c r="D230" s="148">
        <v>130.26029046152931</v>
      </c>
      <c r="E230" s="148">
        <v>1160.7919597246398</v>
      </c>
      <c r="F230" s="148">
        <v>1291.0522501861692</v>
      </c>
      <c r="G230" s="148">
        <v>50943.324224887343</v>
      </c>
    </row>
    <row r="231" spans="1:7" x14ac:dyDescent="0.25">
      <c r="A231" s="145">
        <v>51533</v>
      </c>
      <c r="B231" s="146">
        <v>218</v>
      </c>
      <c r="C231" s="147">
        <v>50943.324224887343</v>
      </c>
      <c r="D231" s="148">
        <v>127.35831056221771</v>
      </c>
      <c r="E231" s="148">
        <v>1163.6939396239516</v>
      </c>
      <c r="F231" s="148">
        <v>1291.0522501861692</v>
      </c>
      <c r="G231" s="148">
        <v>49779.630285263389</v>
      </c>
    </row>
    <row r="232" spans="1:7" x14ac:dyDescent="0.25">
      <c r="A232" s="145">
        <v>51561</v>
      </c>
      <c r="B232" s="146">
        <v>219</v>
      </c>
      <c r="C232" s="147">
        <v>49779.630285263389</v>
      </c>
      <c r="D232" s="148">
        <v>124.44907571315782</v>
      </c>
      <c r="E232" s="148">
        <v>1166.6031744730114</v>
      </c>
      <c r="F232" s="148">
        <v>1291.0522501861692</v>
      </c>
      <c r="G232" s="148">
        <v>48613.027110790375</v>
      </c>
    </row>
    <row r="233" spans="1:7" x14ac:dyDescent="0.25">
      <c r="A233" s="145">
        <v>51592</v>
      </c>
      <c r="B233" s="146">
        <v>220</v>
      </c>
      <c r="C233" s="147">
        <v>48613.027110790375</v>
      </c>
      <c r="D233" s="148">
        <v>121.5325677769753</v>
      </c>
      <c r="E233" s="148">
        <v>1169.5196824091938</v>
      </c>
      <c r="F233" s="148">
        <v>1291.0522501861692</v>
      </c>
      <c r="G233" s="148">
        <v>47443.507428381185</v>
      </c>
    </row>
    <row r="234" spans="1:7" x14ac:dyDescent="0.25">
      <c r="A234" s="145">
        <v>51622</v>
      </c>
      <c r="B234" s="146">
        <v>221</v>
      </c>
      <c r="C234" s="147">
        <v>47443.507428381185</v>
      </c>
      <c r="D234" s="148">
        <v>118.60876857095231</v>
      </c>
      <c r="E234" s="148">
        <v>1172.4434816152168</v>
      </c>
      <c r="F234" s="148">
        <v>1291.0522501861692</v>
      </c>
      <c r="G234" s="148">
        <v>46271.063946765971</v>
      </c>
    </row>
    <row r="235" spans="1:7" x14ac:dyDescent="0.25">
      <c r="A235" s="145">
        <v>51653</v>
      </c>
      <c r="B235" s="146">
        <v>222</v>
      </c>
      <c r="C235" s="147">
        <v>46271.063946765971</v>
      </c>
      <c r="D235" s="148">
        <v>115.67765986691427</v>
      </c>
      <c r="E235" s="148">
        <v>1175.3745903192548</v>
      </c>
      <c r="F235" s="148">
        <v>1291.0522501861692</v>
      </c>
      <c r="G235" s="148">
        <v>45095.689356446717</v>
      </c>
    </row>
    <row r="236" spans="1:7" x14ac:dyDescent="0.25">
      <c r="A236" s="145">
        <v>51683</v>
      </c>
      <c r="B236" s="146">
        <v>223</v>
      </c>
      <c r="C236" s="147">
        <v>45095.689356446717</v>
      </c>
      <c r="D236" s="148">
        <v>112.73922339111614</v>
      </c>
      <c r="E236" s="148">
        <v>1178.313026795053</v>
      </c>
      <c r="F236" s="148">
        <v>1291.0522501861692</v>
      </c>
      <c r="G236" s="148">
        <v>43917.376329651663</v>
      </c>
    </row>
    <row r="237" spans="1:7" x14ac:dyDescent="0.25">
      <c r="A237" s="145">
        <v>51714</v>
      </c>
      <c r="B237" s="146">
        <v>224</v>
      </c>
      <c r="C237" s="147">
        <v>43917.376329651663</v>
      </c>
      <c r="D237" s="148">
        <v>109.79344082412851</v>
      </c>
      <c r="E237" s="148">
        <v>1181.2588093620407</v>
      </c>
      <c r="F237" s="148">
        <v>1291.0522501861692</v>
      </c>
      <c r="G237" s="148">
        <v>42736.117520289619</v>
      </c>
    </row>
    <row r="238" spans="1:7" x14ac:dyDescent="0.25">
      <c r="A238" s="145">
        <v>51745</v>
      </c>
      <c r="B238" s="146">
        <v>225</v>
      </c>
      <c r="C238" s="147">
        <v>42736.117520289619</v>
      </c>
      <c r="D238" s="148">
        <v>106.8402938007234</v>
      </c>
      <c r="E238" s="148">
        <v>1184.2119563854458</v>
      </c>
      <c r="F238" s="148">
        <v>1291.0522501861692</v>
      </c>
      <c r="G238" s="148">
        <v>41551.905563904176</v>
      </c>
    </row>
    <row r="239" spans="1:7" x14ac:dyDescent="0.25">
      <c r="A239" s="145">
        <v>51775</v>
      </c>
      <c r="B239" s="146">
        <v>226</v>
      </c>
      <c r="C239" s="147">
        <v>41551.905563904176</v>
      </c>
      <c r="D239" s="148">
        <v>103.87976390975979</v>
      </c>
      <c r="E239" s="148">
        <v>1187.1724862764092</v>
      </c>
      <c r="F239" s="148">
        <v>1291.052250186169</v>
      </c>
      <c r="G239" s="148">
        <v>40364.733077627767</v>
      </c>
    </row>
    <row r="240" spans="1:7" x14ac:dyDescent="0.25">
      <c r="A240" s="145">
        <v>51806</v>
      </c>
      <c r="B240" s="146">
        <v>227</v>
      </c>
      <c r="C240" s="147">
        <v>40364.733077627767</v>
      </c>
      <c r="D240" s="148">
        <v>100.91183269406876</v>
      </c>
      <c r="E240" s="148">
        <v>1190.1404174921004</v>
      </c>
      <c r="F240" s="148">
        <v>1291.0522501861692</v>
      </c>
      <c r="G240" s="148">
        <v>39174.59266013567</v>
      </c>
    </row>
    <row r="241" spans="1:10" x14ac:dyDescent="0.25">
      <c r="A241" s="145">
        <v>51836</v>
      </c>
      <c r="B241" s="146">
        <v>228</v>
      </c>
      <c r="C241" s="147">
        <v>39174.59266013567</v>
      </c>
      <c r="D241" s="148">
        <v>97.936481650338507</v>
      </c>
      <c r="E241" s="148">
        <v>1193.1157685358305</v>
      </c>
      <c r="F241" s="148">
        <v>1291.052250186169</v>
      </c>
      <c r="G241" s="148">
        <v>37981.476891599836</v>
      </c>
    </row>
    <row r="242" spans="1:10" x14ac:dyDescent="0.25">
      <c r="A242" s="145">
        <v>51883</v>
      </c>
      <c r="B242" s="146">
        <v>229</v>
      </c>
      <c r="C242" s="147">
        <v>37981.476891599836</v>
      </c>
      <c r="D242" s="148">
        <v>52.071379609451029</v>
      </c>
      <c r="E242" s="148">
        <v>1196.0985579571702</v>
      </c>
      <c r="F242" s="148">
        <v>1248.1699375666212</v>
      </c>
      <c r="G242" s="148">
        <v>36785.378333642664</v>
      </c>
    </row>
    <row r="243" spans="1:10" x14ac:dyDescent="0.25">
      <c r="A243" s="145"/>
      <c r="B243" s="146"/>
      <c r="C243" s="147"/>
      <c r="D243" s="148"/>
      <c r="E243" s="148"/>
      <c r="F243" s="148"/>
      <c r="G243" s="148"/>
    </row>
    <row r="244" spans="1:10" x14ac:dyDescent="0.25">
      <c r="A244" s="145"/>
      <c r="B244" s="146"/>
      <c r="C244" s="147"/>
      <c r="D244" s="148"/>
      <c r="E244" s="148"/>
      <c r="F244" s="148"/>
      <c r="G244" s="148"/>
    </row>
    <row r="245" spans="1:10" x14ac:dyDescent="0.25">
      <c r="A245" s="145"/>
      <c r="B245" s="146"/>
      <c r="C245" s="147"/>
      <c r="D245" s="148"/>
      <c r="E245" s="148"/>
      <c r="F245" s="148"/>
      <c r="G245" s="148"/>
    </row>
    <row r="246" spans="1:10" x14ac:dyDescent="0.25">
      <c r="A246" s="145"/>
      <c r="B246" s="146"/>
      <c r="C246" s="147"/>
      <c r="D246" s="148"/>
      <c r="E246" s="148"/>
      <c r="F246" s="148"/>
      <c r="G246" s="148"/>
    </row>
    <row r="247" spans="1:10" x14ac:dyDescent="0.25">
      <c r="A247" s="145"/>
      <c r="B247" s="146"/>
      <c r="C247" s="147"/>
      <c r="D247" s="148"/>
      <c r="E247" s="148"/>
      <c r="F247" s="148"/>
      <c r="G247" s="148"/>
    </row>
    <row r="248" spans="1:10" x14ac:dyDescent="0.25">
      <c r="A248" s="145"/>
      <c r="B248" s="146"/>
      <c r="C248" s="147"/>
      <c r="D248" s="148"/>
      <c r="E248" s="148"/>
      <c r="F248" s="148"/>
      <c r="G248" s="148"/>
      <c r="I248" s="166"/>
      <c r="J248" s="166"/>
    </row>
    <row r="249" spans="1:10" x14ac:dyDescent="0.25">
      <c r="A249" s="145"/>
      <c r="B249" s="146"/>
      <c r="C249" s="147"/>
      <c r="D249" s="148"/>
      <c r="E249" s="148"/>
      <c r="F249" s="148"/>
      <c r="G249" s="148"/>
    </row>
    <row r="250" spans="1:10" x14ac:dyDescent="0.25">
      <c r="A250" s="145"/>
      <c r="B250" s="146"/>
      <c r="C250" s="147"/>
      <c r="D250" s="148"/>
      <c r="E250" s="148"/>
      <c r="F250" s="148"/>
      <c r="G250" s="148"/>
    </row>
    <row r="251" spans="1:10" x14ac:dyDescent="0.25">
      <c r="A251" s="145"/>
      <c r="B251" s="146"/>
      <c r="C251" s="147"/>
      <c r="D251" s="148"/>
      <c r="E251" s="148"/>
      <c r="F251" s="148"/>
      <c r="G251" s="148"/>
    </row>
    <row r="252" spans="1:10" x14ac:dyDescent="0.25">
      <c r="A252" s="145"/>
      <c r="B252" s="146"/>
      <c r="C252" s="147"/>
      <c r="D252" s="148"/>
      <c r="E252" s="148"/>
      <c r="F252" s="148"/>
      <c r="G252" s="148"/>
    </row>
    <row r="253" spans="1:10" x14ac:dyDescent="0.25">
      <c r="A253" s="145"/>
      <c r="B253" s="146"/>
      <c r="C253" s="147"/>
      <c r="D253" s="148"/>
      <c r="E253" s="148"/>
      <c r="F253" s="148"/>
      <c r="G253" s="148"/>
    </row>
    <row r="254" spans="1:10" x14ac:dyDescent="0.25">
      <c r="A254" s="145"/>
      <c r="B254" s="146"/>
      <c r="C254" s="147"/>
      <c r="D254" s="148"/>
      <c r="E254" s="148"/>
      <c r="F254" s="148"/>
      <c r="G254" s="148"/>
      <c r="I254" s="154"/>
    </row>
    <row r="255" spans="1:10" x14ac:dyDescent="0.25">
      <c r="A255" s="145"/>
      <c r="B255" s="146"/>
      <c r="C255" s="147"/>
      <c r="D255" s="148"/>
      <c r="E255" s="148"/>
      <c r="F255" s="148"/>
      <c r="G255" s="148"/>
    </row>
    <row r="256" spans="1:10" x14ac:dyDescent="0.25">
      <c r="A256" s="145"/>
      <c r="B256" s="146"/>
      <c r="C256" s="147"/>
      <c r="D256" s="148"/>
      <c r="E256" s="148"/>
      <c r="F256" s="148"/>
      <c r="G256" s="148"/>
    </row>
    <row r="257" spans="1:7" x14ac:dyDescent="0.25">
      <c r="A257" s="145"/>
      <c r="B257" s="146"/>
      <c r="C257" s="147"/>
      <c r="D257" s="148"/>
      <c r="E257" s="148"/>
      <c r="F257" s="148"/>
      <c r="G257" s="148"/>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67638F-6C96-4312-85B9-18946DB88F2C}"/>
</file>

<file path=customXml/itemProps2.xml><?xml version="1.0" encoding="utf-8"?>
<ds:datastoreItem xmlns:ds="http://schemas.openxmlformats.org/officeDocument/2006/customXml" ds:itemID="{AB0FBBBA-D6EC-4251-94C9-82739A6AF217}">
  <ds:schemaRefs>
    <ds:schemaRef ds:uri="http://purl.org/dc/elements/1.1/"/>
    <ds:schemaRef ds:uri="4295b89e-2911-42f0-a767-8ca596d6842f"/>
    <ds:schemaRef ds:uri="http://www.w3.org/XML/1998/namespace"/>
    <ds:schemaRef ds:uri="http://schemas.microsoft.com/office/infopath/2007/PartnerControls"/>
    <ds:schemaRef ds:uri="http://purl.org/dc/dcmitype/"/>
    <ds:schemaRef ds:uri="d65e48b5-f38d-431e-9b4f-47403bf4583f"/>
    <ds:schemaRef ds:uri="http://purl.org/dc/terms/"/>
    <ds:schemaRef ds:uri="http://schemas.microsoft.com/office/2006/documentManagement/types"/>
    <ds:schemaRef ds:uri="http://schemas.openxmlformats.org/package/2006/metadata/core-properties"/>
    <ds:schemaRef ds:uri="a4634551-c501-4e5e-ac96-dde1e0c9b252"/>
    <ds:schemaRef ds:uri="http://schemas.microsoft.com/office/2006/metadata/properties"/>
  </ds:schemaRefs>
</ds:datastoreItem>
</file>

<file path=customXml/itemProps3.xml><?xml version="1.0" encoding="utf-8"?>
<ds:datastoreItem xmlns:ds="http://schemas.openxmlformats.org/officeDocument/2006/customXml" ds:itemID="{19C3BC2A-DCBA-4D33-B8C6-2BA8199050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Lisa 3_Tallinna mnt 14</vt:lpstr>
      <vt:lpstr>Annuiteetgraafik BIL_T14</vt:lpstr>
      <vt:lpstr>Annuiteetgraafik PT_T14</vt:lpstr>
      <vt:lpstr>Annuiteetgraafik TS (lisa 6.1)</vt:lpstr>
      <vt:lpstr>Annuiteetgraafik TS (lisa 7)</vt:lpstr>
      <vt:lpstr>Annuiteetgraafik INV (lisa 8)</vt:lpstr>
      <vt:lpstr>Lisa 3_Hariduse tn 6</vt:lpstr>
      <vt:lpstr>Annuiteetgraafik BIL_H6</vt:lpstr>
      <vt:lpstr>Annuiteetgraafik PT_H6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Ragne Künnapas</cp:lastModifiedBy>
  <cp:revision/>
  <dcterms:created xsi:type="dcterms:W3CDTF">2022-08-23T07:53:08Z</dcterms:created>
  <dcterms:modified xsi:type="dcterms:W3CDTF">2022-12-08T08:21:52Z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ies>
</file>